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ELESTE\Desktop\CC Portal Educativo\Perdidas arrastrables\"/>
    </mc:Choice>
  </mc:AlternateContent>
  <bookViews>
    <workbookView xWindow="0" yWindow="0" windowWidth="23040" windowHeight="9192"/>
  </bookViews>
  <sheets>
    <sheet name="Presentación" sheetId="28" r:id="rId1"/>
    <sheet name="Marco Legal" sheetId="29" r:id="rId2"/>
    <sheet name="Consultas SET" sheetId="30" r:id="rId3"/>
    <sheet name="Anexo Instructivo" sheetId="26" r:id="rId4"/>
    <sheet name="Formulario" sheetId="17" r:id="rId5"/>
    <sheet name="Anexo" sheetId="18" r:id="rId6"/>
    <sheet name="Formulario (1)" sheetId="31" r:id="rId7"/>
    <sheet name="Formulario (2)" sheetId="27" r:id="rId8"/>
    <sheet name="Formulario (3)" sheetId="32" r:id="rId9"/>
    <sheet name="Formulario (4)" sheetId="33" r:id="rId10"/>
    <sheet name="Formulario (5)" sheetId="35" r:id="rId11"/>
    <sheet name="Formulario (6)" sheetId="34" r:id="rId12"/>
    <sheet name="Pérdida Arrastrable" sheetId="24" r:id="rId13"/>
    <sheet name="Remanentes" sheetId="25" r:id="rId14"/>
    <sheet name="Clasificación" sheetId="12" state="hidden" r:id="rId15"/>
    <sheet name="Lista desplegable" sheetId="4" state="hidden" r:id="rId16"/>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40" i="32" l="1"/>
  <c r="O44" i="35" l="1"/>
  <c r="H56" i="35"/>
  <c r="L55" i="35"/>
  <c r="H33" i="35"/>
  <c r="L14" i="35"/>
  <c r="P14" i="35" s="1"/>
  <c r="L23" i="35" s="1"/>
  <c r="H56" i="34"/>
  <c r="L55" i="34"/>
  <c r="H33" i="34"/>
  <c r="L14" i="34"/>
  <c r="H56" i="33"/>
  <c r="L55" i="33"/>
  <c r="H33" i="33"/>
  <c r="L14" i="33"/>
  <c r="H56" i="32"/>
  <c r="L55" i="32"/>
  <c r="H33" i="32"/>
  <c r="L14" i="32"/>
  <c r="H56" i="31"/>
  <c r="L55" i="31"/>
  <c r="H33" i="31"/>
  <c r="L14" i="31"/>
  <c r="L29" i="35" l="1"/>
  <c r="L29" i="34"/>
  <c r="P14" i="34"/>
  <c r="L23" i="34" s="1"/>
  <c r="L29" i="33"/>
  <c r="P14" i="33"/>
  <c r="L23" i="33" s="1"/>
  <c r="L29" i="32"/>
  <c r="P14" i="32"/>
  <c r="L23" i="32" s="1"/>
  <c r="L29" i="31"/>
  <c r="P14" i="31"/>
  <c r="L23" i="31" s="1"/>
  <c r="E5" i="24"/>
  <c r="F5" i="24"/>
  <c r="G5" i="24"/>
  <c r="H5" i="24"/>
  <c r="D5" i="24"/>
  <c r="H56" i="27"/>
  <c r="L55" i="27"/>
  <c r="H33" i="27"/>
  <c r="L14" i="27"/>
  <c r="P14" i="27" l="1"/>
  <c r="L23" i="27" s="1"/>
  <c r="L29" i="27"/>
  <c r="G5" i="25"/>
  <c r="C7" i="25"/>
  <c r="D7" i="25"/>
  <c r="C6" i="25"/>
  <c r="D6" i="25"/>
  <c r="E6" i="25"/>
  <c r="E7" i="25" s="1"/>
  <c r="F6" i="25"/>
  <c r="F7" i="25" s="1"/>
  <c r="B6" i="25"/>
  <c r="B7" i="25" s="1"/>
  <c r="G7" i="25" s="1"/>
  <c r="G6" i="25" l="1"/>
  <c r="D6" i="24"/>
  <c r="D7" i="24" l="1"/>
  <c r="E6" i="24" l="1"/>
  <c r="E7" i="24" s="1"/>
  <c r="F6" i="24" s="1"/>
  <c r="F7" i="24" l="1"/>
  <c r="G6" i="24" l="1"/>
  <c r="G7" i="24" s="1"/>
  <c r="H6" i="24" s="1"/>
  <c r="H7" i="24" l="1"/>
  <c r="N28" i="18" l="1"/>
  <c r="N27" i="18"/>
  <c r="N26" i="18"/>
  <c r="N25" i="18"/>
  <c r="N23" i="18"/>
  <c r="N22" i="18"/>
  <c r="N20" i="18"/>
  <c r="N19" i="18"/>
  <c r="J14" i="18" l="1"/>
  <c r="H56" i="17"/>
  <c r="L55" i="17"/>
  <c r="H33" i="17"/>
  <c r="L24" i="33" l="1"/>
  <c r="L24" i="34"/>
  <c r="L24" i="31"/>
  <c r="L24" i="32"/>
  <c r="L24" i="35"/>
  <c r="L24" i="27"/>
  <c r="L30" i="27" l="1"/>
  <c r="L31" i="27" s="1"/>
  <c r="L26" i="27"/>
  <c r="L26" i="35"/>
  <c r="L30" i="35"/>
  <c r="L31" i="35" s="1"/>
  <c r="L30" i="32"/>
  <c r="L31" i="32" s="1"/>
  <c r="L26" i="32"/>
  <c r="L30" i="31"/>
  <c r="L31" i="31" s="1"/>
  <c r="L26" i="31"/>
  <c r="L30" i="34"/>
  <c r="L31" i="34" s="1"/>
  <c r="L26" i="34"/>
  <c r="L30" i="33"/>
  <c r="L31" i="33" s="1"/>
  <c r="L26" i="33"/>
  <c r="P36" i="33" l="1"/>
  <c r="L32" i="33"/>
  <c r="L33" i="33" s="1"/>
  <c r="L32" i="34"/>
  <c r="L33" i="34" s="1"/>
  <c r="P36" i="34"/>
  <c r="L32" i="31"/>
  <c r="P36" i="31"/>
  <c r="L32" i="35"/>
  <c r="L33" i="35" s="1"/>
  <c r="P36" i="35"/>
  <c r="P36" i="27"/>
  <c r="L32" i="27"/>
  <c r="P36" i="32"/>
  <c r="L32" i="32"/>
  <c r="P44" i="34" l="1"/>
  <c r="L44" i="34" s="1"/>
  <c r="L48" i="34" s="1"/>
  <c r="H34" i="34"/>
  <c r="L33" i="27"/>
  <c r="L34" i="27"/>
  <c r="L36" i="27" s="1"/>
  <c r="L39" i="27" s="1"/>
  <c r="L41" i="27" s="1"/>
  <c r="L43" i="27" s="1"/>
  <c r="P35" i="27"/>
  <c r="Q35" i="27"/>
  <c r="L33" i="32"/>
  <c r="L34" i="32"/>
  <c r="L36" i="32" s="1"/>
  <c r="L39" i="32" s="1"/>
  <c r="L41" i="32" s="1"/>
  <c r="L43" i="32" s="1"/>
  <c r="Q35" i="32"/>
  <c r="P35" i="32"/>
  <c r="L34" i="31"/>
  <c r="L36" i="31" s="1"/>
  <c r="L39" i="31" s="1"/>
  <c r="L41" i="31" s="1"/>
  <c r="O44" i="31" s="1"/>
  <c r="P35" i="31"/>
  <c r="Q35" i="31"/>
  <c r="P44" i="35"/>
  <c r="L44" i="35" s="1"/>
  <c r="L48" i="35" s="1"/>
  <c r="H34" i="35"/>
  <c r="L34" i="35"/>
  <c r="L36" i="35" s="1"/>
  <c r="L39" i="35" s="1"/>
  <c r="L41" i="35" s="1"/>
  <c r="L43" i="35" s="1"/>
  <c r="Q35" i="35"/>
  <c r="P35" i="35"/>
  <c r="L34" i="33"/>
  <c r="L36" i="33" s="1"/>
  <c r="L39" i="33" s="1"/>
  <c r="L41" i="33" s="1"/>
  <c r="L43" i="33" s="1"/>
  <c r="P35" i="33"/>
  <c r="Q35" i="33"/>
  <c r="L34" i="34"/>
  <c r="L36" i="34" s="1"/>
  <c r="L39" i="34" s="1"/>
  <c r="L41" i="34" s="1"/>
  <c r="L43" i="34" s="1"/>
  <c r="P35" i="34"/>
  <c r="Q35" i="34"/>
  <c r="P44" i="33"/>
  <c r="L44" i="33" s="1"/>
  <c r="L48" i="33" s="1"/>
  <c r="H34" i="33"/>
  <c r="L33" i="31"/>
  <c r="L45" i="34" l="1"/>
  <c r="L35" i="31"/>
  <c r="L35" i="33"/>
  <c r="L45" i="35"/>
  <c r="L35" i="34"/>
  <c r="L45" i="33"/>
  <c r="L51" i="35"/>
  <c r="L49" i="35"/>
  <c r="L50" i="35"/>
  <c r="P44" i="32"/>
  <c r="L44" i="32" s="1"/>
  <c r="L48" i="32" s="1"/>
  <c r="H34" i="32"/>
  <c r="L35" i="27"/>
  <c r="P44" i="31"/>
  <c r="L44" i="31" s="1"/>
  <c r="L48" i="31" s="1"/>
  <c r="H34" i="31"/>
  <c r="L43" i="31"/>
  <c r="P44" i="27"/>
  <c r="L44" i="27" s="1"/>
  <c r="L48" i="27" s="1"/>
  <c r="H34" i="27"/>
  <c r="L35" i="35"/>
  <c r="L35" i="32"/>
  <c r="L49" i="33"/>
  <c r="L50" i="33"/>
  <c r="L51" i="33"/>
  <c r="L51" i="34"/>
  <c r="L50" i="34"/>
  <c r="L49" i="34"/>
  <c r="L14" i="17"/>
  <c r="L29" i="17" s="1"/>
  <c r="L45" i="27" l="1"/>
  <c r="L56" i="34"/>
  <c r="L50" i="27"/>
  <c r="L49" i="27"/>
  <c r="L51" i="27"/>
  <c r="L50" i="32"/>
  <c r="L49" i="32"/>
  <c r="L51" i="32"/>
  <c r="L50" i="31"/>
  <c r="L49" i="31"/>
  <c r="L51" i="31"/>
  <c r="L45" i="31"/>
  <c r="L56" i="35"/>
  <c r="L56" i="33"/>
  <c r="L45" i="32"/>
  <c r="P14" i="17"/>
  <c r="L23" i="17" s="1"/>
  <c r="L24" i="17" s="1"/>
  <c r="L26" i="17" s="1"/>
  <c r="P56" i="35" l="1"/>
  <c r="L58" i="35" s="1"/>
  <c r="H57" i="35"/>
  <c r="L56" i="32"/>
  <c r="L58" i="33"/>
  <c r="P56" i="33"/>
  <c r="H57" i="33"/>
  <c r="L56" i="27"/>
  <c r="L56" i="31"/>
  <c r="P56" i="34"/>
  <c r="L58" i="34" s="1"/>
  <c r="H57" i="34"/>
  <c r="L30" i="17"/>
  <c r="L31" i="17" s="1"/>
  <c r="P36" i="17" s="1"/>
  <c r="P56" i="27" l="1"/>
  <c r="L58" i="27" s="1"/>
  <c r="H57" i="27"/>
  <c r="P56" i="31"/>
  <c r="L58" i="31" s="1"/>
  <c r="H57" i="31"/>
  <c r="P56" i="32"/>
  <c r="L58" i="32" s="1"/>
  <c r="H57" i="32"/>
  <c r="L32" i="17"/>
  <c r="L34" i="17" s="1"/>
  <c r="L33" i="17" l="1"/>
  <c r="P44" i="17" s="1"/>
  <c r="Q35" i="17"/>
  <c r="P35" i="17"/>
  <c r="H34" i="17" l="1"/>
  <c r="L35" i="17"/>
  <c r="L36" i="17"/>
  <c r="L39" i="17" s="1"/>
  <c r="L41" i="17" s="1"/>
  <c r="L43" i="17" s="1"/>
  <c r="L44" i="17"/>
  <c r="L45" i="17" l="1"/>
  <c r="L48" i="17"/>
  <c r="L51" i="17" l="1"/>
  <c r="L49" i="17"/>
  <c r="L50" i="17"/>
  <c r="L56" i="17" l="1"/>
  <c r="H57" i="17" s="1"/>
  <c r="P56" i="17" l="1"/>
  <c r="L58" i="17" s="1"/>
</calcChain>
</file>

<file path=xl/comments1.xml><?xml version="1.0" encoding="utf-8"?>
<comments xmlns="http://schemas.openxmlformats.org/spreadsheetml/2006/main">
  <authors>
    <author>Autor</author>
    <author>Propietario</author>
  </authors>
  <commentList>
    <comment ref="E2" authorId="0" shapeId="0">
      <text>
        <r>
          <rPr>
            <b/>
            <sz val="9"/>
            <color indexed="81"/>
            <rFont val="Tahoma"/>
            <family val="2"/>
          </rPr>
          <t>Autor:</t>
        </r>
        <r>
          <rPr>
            <sz val="9"/>
            <color indexed="81"/>
            <rFont val="Tahoma"/>
            <family val="2"/>
          </rPr>
          <t xml:space="preserve">
Este número será asignado automáticamente por el Sistema Marangatu. </t>
        </r>
      </text>
    </comment>
    <comment ref="H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G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6"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8" authorId="1" shapeId="0">
      <text>
        <r>
          <rPr>
            <b/>
            <sz val="9"/>
            <color indexed="81"/>
            <rFont val="Tahoma"/>
            <family val="2"/>
          </rPr>
          <t>Propietario:</t>
        </r>
        <r>
          <rPr>
            <sz val="9"/>
            <color indexed="81"/>
            <rFont val="Tahoma"/>
            <family val="2"/>
          </rPr>
          <t xml:space="preserve">
Deberá indicarse el ejercicio fiscal al cual corresponde la información que se declara (Ej.: 
«2020»). </t>
        </r>
      </text>
    </comment>
    <comment ref="H12" authorId="0" shapeId="0">
      <text>
        <r>
          <rPr>
            <b/>
            <sz val="9"/>
            <color indexed="81"/>
            <rFont val="Tahoma"/>
            <family val="2"/>
          </rPr>
          <t>Autor:</t>
        </r>
        <r>
          <rPr>
            <sz val="9"/>
            <color indexed="81"/>
            <rFont val="Tahoma"/>
            <family val="2"/>
          </rPr>
          <t xml:space="preserve">
se debe consignar la suma de todos los ingresos exonerados, tales como: aguinaldo o décimo tercer salario exigido por el Código del Trabajo, indemnizaciones por despido ajustadas al mínimo legal, jubilaciones y pensiones graciables o no contributivas, remuneraciones percibidas como becario de programas nacionales de becas en el exterior promovidos por el Gobierno Nacional, destinados a la cobertura de los gastos de estadía y viático. </t>
        </r>
      </text>
    </comment>
    <comment ref="L12" authorId="0" shapeId="0">
      <text>
        <r>
          <rPr>
            <b/>
            <sz val="9"/>
            <color indexed="81"/>
            <rFont val="Tahoma"/>
            <family val="2"/>
          </rPr>
          <t>Autor:</t>
        </r>
        <r>
          <rPr>
            <sz val="9"/>
            <color indexed="81"/>
            <rFont val="Tahoma"/>
            <family val="2"/>
          </rPr>
          <t xml:space="preserve">
se debe consignar la suma de todos los Ingresos Gravados, percibidos en el ejercicio fiscal que se liquida</t>
        </r>
      </text>
    </comment>
    <comment ref="H13" authorId="0" shapeId="0">
      <text>
        <r>
          <rPr>
            <b/>
            <sz val="9"/>
            <color indexed="81"/>
            <rFont val="Tahoma"/>
            <family val="2"/>
          </rPr>
          <t>Autor:</t>
        </r>
        <r>
          <rPr>
            <sz val="9"/>
            <color indexed="81"/>
            <rFont val="Tahoma"/>
            <family val="2"/>
          </rPr>
          <t xml:space="preserve">
se debe consignar la suma de todos los ingresos exonerados, en carácter de padres, tutores y curadores</t>
        </r>
      </text>
    </comment>
    <comment ref="L13" authorId="0" shapeId="0">
      <text>
        <r>
          <rPr>
            <b/>
            <sz val="9"/>
            <color indexed="81"/>
            <rFont val="Tahoma"/>
            <family val="2"/>
          </rPr>
          <t>Autor:</t>
        </r>
        <r>
          <rPr>
            <sz val="9"/>
            <color indexed="81"/>
            <rFont val="Tahoma"/>
            <family val="2"/>
          </rPr>
          <t xml:space="preserve">
la suma de todos los ingresos gravados, percibidos en el ejercicio fiscal que se liquida, en carácter de padres, tutores o curadores por las rentas que obtengan los hijos bajo su patria potestad o las personas bajo su tutela o curatela, conforme al artículo 4° del Anexo del Decreto N° 3184/2019 y siempre que se realice dentro del marco legal establecido por el Consejo Nacional de Niñez y Adolescencia</t>
        </r>
      </text>
    </comment>
    <comment ref="L14" authorId="0" shapeId="0">
      <text>
        <r>
          <rPr>
            <b/>
            <sz val="9"/>
            <color indexed="81"/>
            <rFont val="Tahoma"/>
            <family val="2"/>
          </rPr>
          <t>Autor:</t>
        </r>
        <r>
          <rPr>
            <sz val="9"/>
            <color indexed="81"/>
            <rFont val="Tahoma"/>
            <family val="2"/>
          </rPr>
          <t xml:space="preserve">
el Sistema calculará automáticamente la sumatoria de las casillas 12 y 13.  </t>
        </r>
      </text>
    </comment>
    <comment ref="L17" authorId="0" shapeId="0">
      <text>
        <r>
          <rPr>
            <b/>
            <sz val="9"/>
            <color indexed="81"/>
            <rFont val="Tahoma"/>
            <family val="2"/>
          </rPr>
          <t>Autor:</t>
        </r>
        <r>
          <rPr>
            <sz val="9"/>
            <color indexed="81"/>
            <rFont val="Tahoma"/>
            <family val="2"/>
          </rPr>
          <t xml:space="preserve">
se deben consignar los egresos directamente relacionados con la actividad gravada, conforme al artículo 64 de la Ley N° 6380/2019. </t>
        </r>
      </text>
    </comment>
    <comment ref="L18" authorId="0" shapeId="0">
      <text>
        <r>
          <rPr>
            <b/>
            <sz val="9"/>
            <color indexed="81"/>
            <rFont val="Tahoma"/>
            <family val="2"/>
          </rPr>
          <t>Autor:</t>
        </r>
        <r>
          <rPr>
            <sz val="9"/>
            <color indexed="81"/>
            <rFont val="Tahoma"/>
            <family val="2"/>
          </rPr>
          <t xml:space="preserve">
se deben consignar los egresos personales y a favor de sus familiares a cargo realizados en el país (alimentación, vestimenta, salud, educación, arrendamiento y mantenimiento de la vivienda, adquisición de mobiliario, electrodomésticos y enseres para el hogar, erogaciones en concepto de esparcimiento, siempre que se realicen en el territorio nacional o hayan sido adquiridos en el país).  
Asimismo, se deberá incluir las cuotas de amortización e intereses abonados en el ejercicio fiscal por la adquisición de un inmueble para la vivienda cada 5 (cinco) años, incluida la construcción, remodelación o refacción de la misma, cuando la adquisición se haya realizado conforme al numeral 1 del artículo 66 de la Ley N° 6380/2019. 
Los egresos por las construcciones, remodelaciones o refacciones de la vivienda que fue adquirida al contado, de conformidad con el numeral 2 del artículo 66 de la Ley N° 6380/2019 también podrán ser consignados en la presente casilla. 
</t>
        </r>
      </text>
    </comment>
    <comment ref="L19" authorId="0" shapeId="0">
      <text>
        <r>
          <rPr>
            <b/>
            <sz val="9"/>
            <color indexed="81"/>
            <rFont val="Tahoma"/>
            <family val="2"/>
          </rPr>
          <t>Autor:</t>
        </r>
        <r>
          <rPr>
            <sz val="9"/>
            <color indexed="81"/>
            <rFont val="Tahoma"/>
            <family val="2"/>
          </rPr>
          <t xml:space="preserve">
se deben consignar los egresos personales y a favor de los familiares a cargo, realizados en el exterior destinado exclusivamente a la salud y a la educación, conforme al artículo 64 de la Ley N° 6380/2019 y al artículo 56 del Anexo del Decreto N° 3184/2019. </t>
        </r>
      </text>
    </comment>
    <comment ref="L20" authorId="0" shapeId="0">
      <text>
        <r>
          <rPr>
            <b/>
            <sz val="9"/>
            <color indexed="81"/>
            <rFont val="Tahoma"/>
            <family val="2"/>
          </rPr>
          <t>Autor:</t>
        </r>
        <r>
          <rPr>
            <sz val="9"/>
            <color indexed="81"/>
            <rFont val="Tahoma"/>
            <family val="2"/>
          </rPr>
          <t xml:space="preserve">
se debe consignar el egreso personal por la adquisición de un autovehículo cada 3 (tres) años, conforme al numeral 3 del artículo 64 de la Ley N° 6380/2019. </t>
        </r>
      </text>
    </comment>
    <comment ref="L21" authorId="0" shapeId="0">
      <text>
        <r>
          <rPr>
            <b/>
            <sz val="9"/>
            <color indexed="81"/>
            <rFont val="Tahoma"/>
            <family val="2"/>
          </rPr>
          <t>Autor:</t>
        </r>
        <r>
          <rPr>
            <sz val="9"/>
            <color indexed="81"/>
            <rFont val="Tahoma"/>
            <family val="2"/>
          </rPr>
          <t xml:space="preserve">
se debe consignar el aporte patronal a favor del trabajador realizado al Sistema de Seguridad Social creado o admitido por Ley o Decreto-Ley, conforme al numeral 5 del artículo 64 de la Ley N° 6380/2019. </t>
        </r>
      </text>
    </comment>
    <comment ref="L22" authorId="0" shapeId="0">
      <text>
        <r>
          <rPr>
            <b/>
            <sz val="9"/>
            <color indexed="81"/>
            <rFont val="Tahoma"/>
            <family val="2"/>
          </rPr>
          <t>Autor:</t>
        </r>
        <r>
          <rPr>
            <sz val="9"/>
            <color indexed="81"/>
            <rFont val="Tahoma"/>
            <family val="2"/>
          </rPr>
          <t xml:space="preserve">
se debe consignar el aporte a un Sistema privado de seguridad social realizado por el prestador de servicio personal independiente, conforme al numeral 5 del artículo 64 de la Ley N° 6380/2019. </t>
        </r>
      </text>
    </comment>
    <comment ref="L23" authorId="0" shapeId="0">
      <text>
        <r>
          <rPr>
            <b/>
            <sz val="9"/>
            <color indexed="81"/>
            <rFont val="Tahoma"/>
            <family val="2"/>
          </rPr>
          <t>Autor:</t>
        </r>
        <r>
          <rPr>
            <sz val="9"/>
            <color indexed="81"/>
            <rFont val="Tahoma"/>
            <family val="2"/>
          </rPr>
          <t xml:space="preserve">
se debe consignar las cuotas, diezmos, aportes y donaciones realizadas a favor del Estado y las Municipalidades, las entidades religiosas reconocidas por la autoridad Tributaria como beneficio público, cuando se encuentren constituidas como institución de asistencia social, educativa, cultural, caridad o beneficencia; las asociaciones, fundaciones, clubes sociales y deportivos, sindicatos y gremios, cuerpo de bomberos, entre otros.
Solo se podrá consignar hasta el 5% de la renta bruta gravada del ejercicio fiscal que se liquida (casilla 14), conforme al numeral 6 del artículo 64 de la Ley N° 6380/2019 y al artículo 57 del Anexo del Decreto N° 3184/2019.</t>
        </r>
      </text>
    </comment>
    <comment ref="L24" authorId="0" shapeId="0">
      <text>
        <r>
          <rPr>
            <b/>
            <sz val="9"/>
            <color indexed="81"/>
            <rFont val="Tahoma"/>
            <family val="2"/>
          </rPr>
          <t>Autor:</t>
        </r>
        <r>
          <rPr>
            <sz val="9"/>
            <color indexed="81"/>
            <rFont val="Tahoma"/>
            <family val="2"/>
          </rPr>
          <t xml:space="preserve">
el Sistema consignará automáticamente la sumatoria de las casillas 15 al 21 del presente rubro, los resultados negativos derivados de estos egresos no pueden ser objeto de compensación ni arrastre en los siguientes ejercicios fiscales, conforme al último párrafo del artículo 64 de la Ley N° 6380/2019. </t>
        </r>
      </text>
    </comment>
    <comment ref="L25" authorId="0" shapeId="0">
      <text>
        <r>
          <rPr>
            <b/>
            <sz val="9"/>
            <color indexed="81"/>
            <rFont val="Tahoma"/>
            <family val="2"/>
          </rPr>
          <t>Autor:</t>
        </r>
        <r>
          <rPr>
            <sz val="9"/>
            <color indexed="81"/>
            <rFont val="Tahoma"/>
            <family val="2"/>
          </rPr>
          <t xml:space="preserve">
se debe consignar el egreso personal por la adquisición al contado de un inmueble para la vivienda cada 5 (cinco) años. Los resultados negativos derivados de estos egresos pueden ser objeto de compensación o arrastre en los siguientes ejercicios fiscales.
A tal efecto se deberá considerar lo establecido en el artículo 64 y el numeral 2 del artículo 66 de la Ley N° 6380/2019.
</t>
        </r>
      </text>
    </comment>
    <comment ref="L26" authorId="0" shapeId="0">
      <text>
        <r>
          <rPr>
            <b/>
            <sz val="9"/>
            <color indexed="81"/>
            <rFont val="Tahoma"/>
            <family val="2"/>
          </rPr>
          <t>Autor:</t>
        </r>
        <r>
          <rPr>
            <sz val="9"/>
            <color indexed="81"/>
            <rFont val="Tahoma"/>
            <family val="2"/>
          </rPr>
          <t xml:space="preserve">
el Sistema consignará automáticamente la sumatoria de las casillas 22 y 23. </t>
        </r>
      </text>
    </comment>
    <comment ref="L29" authorId="0" shapeId="0">
      <text>
        <r>
          <rPr>
            <b/>
            <sz val="9"/>
            <color indexed="81"/>
            <rFont val="Tahoma"/>
            <family val="2"/>
          </rPr>
          <t>Autor:</t>
        </r>
        <r>
          <rPr>
            <sz val="9"/>
            <color indexed="81"/>
            <rFont val="Tahoma"/>
            <family val="2"/>
          </rPr>
          <t xml:space="preserve">
el Sistema consignará automáticamente el monto de los ingresos brutos gravados percibidos en el ejercicio fiscal que se liquida, declarado en la casilla 14 del Rubro 1. </t>
        </r>
      </text>
    </comment>
    <comment ref="L30" authorId="0" shapeId="0">
      <text>
        <r>
          <rPr>
            <b/>
            <sz val="9"/>
            <color indexed="81"/>
            <rFont val="Tahoma"/>
            <family val="2"/>
          </rPr>
          <t>Autor:</t>
        </r>
        <r>
          <rPr>
            <sz val="9"/>
            <color indexed="81"/>
            <rFont val="Tahoma"/>
            <family val="2"/>
          </rPr>
          <t xml:space="preserve">
el Sistema consignará automáticamente los egresos deducidos del ejercicio fiscal, monto proveniente de la casilla 22, limitado hasta el monto de los ingresos gravados registrado en la casilla 25, conforme a lo establecido el artículo 64 de la Ley N° 6380/2019. </t>
        </r>
      </text>
    </comment>
    <comment ref="L31" authorId="0" shapeId="0">
      <text>
        <r>
          <rPr>
            <b/>
            <sz val="9"/>
            <color indexed="81"/>
            <rFont val="Tahoma"/>
            <family val="2"/>
          </rPr>
          <t>Autor:</t>
        </r>
        <r>
          <rPr>
            <sz val="9"/>
            <color indexed="81"/>
            <rFont val="Tahoma"/>
            <family val="2"/>
          </rPr>
          <t xml:space="preserve">
el Sistema consignará automáticamente el resultado después de descontar los Egresos Deducibles, equivalente a la diferencia entre los montos registrados en las casillas 25 y 26. </t>
        </r>
      </text>
    </comment>
    <comment ref="L32" authorId="0" shapeId="0">
      <text>
        <r>
          <rPr>
            <b/>
            <sz val="9"/>
            <color indexed="81"/>
            <rFont val="Tahoma"/>
            <family val="2"/>
          </rPr>
          <t>Autor:</t>
        </r>
        <r>
          <rPr>
            <sz val="9"/>
            <color indexed="81"/>
            <rFont val="Tahoma"/>
            <family val="2"/>
          </rPr>
          <t xml:space="preserve">
el Sistema consignará el egreso personal por la adquisición al contado de un inmueble para la vivienda cada 5 (cinco) años. El Sistema consignará automáticamente el monto de la casilla 23, aunque solamente hasta el monto registrado en la casilla 27. </t>
        </r>
      </text>
    </comment>
    <comment ref="L33" authorId="0" shapeId="0">
      <text>
        <r>
          <rPr>
            <b/>
            <sz val="9"/>
            <color indexed="81"/>
            <rFont val="Tahoma"/>
            <family val="2"/>
          </rPr>
          <t>Autor:</t>
        </r>
        <r>
          <rPr>
            <sz val="9"/>
            <color indexed="81"/>
            <rFont val="Tahoma"/>
            <family val="2"/>
          </rPr>
          <t xml:space="preserve">
el Sistema calculará automáticamente el subtotal de la renta neta imponible antes de considerar el saldo arrastrable de pérdidas de ejercicios anteriores, si existiere, equivalente a la diferencia entre los montos consignados en las casillas 27 y 28. </t>
        </r>
      </text>
    </comment>
    <comment ref="L34" authorId="0" shapeId="0">
      <text>
        <r>
          <rPr>
            <b/>
            <sz val="9"/>
            <color indexed="81"/>
            <rFont val="Tahoma"/>
            <family val="2"/>
          </rPr>
          <t>Autor:</t>
        </r>
        <r>
          <rPr>
            <sz val="9"/>
            <color indexed="81"/>
            <rFont val="Tahoma"/>
            <family val="2"/>
          </rPr>
          <t xml:space="preserve">
el Sistema consignará automáticamente el monto total o porción de los préstamos/financiaciones obtenidos y utilizados en el ejercicio o el remanente de los ingresos gravados de los 5 (cinco) últimos ejercicios fiscales anteriores, según el numeral 2 del artículo 66 de la Ley N° 6380/2019, proveniente de la casilla 102 del Anexo, solamente cuando el Total de los egresos por la adquisición al contado de un inmueble para la vivienda supera el valor registrado en la casilla 27.</t>
        </r>
      </text>
    </comment>
    <comment ref="L35" authorId="0" shapeId="0">
      <text>
        <r>
          <rPr>
            <b/>
            <sz val="9"/>
            <color indexed="81"/>
            <rFont val="Tahoma"/>
            <family val="2"/>
          </rPr>
          <t>Autor:</t>
        </r>
        <r>
          <rPr>
            <sz val="9"/>
            <color indexed="81"/>
            <rFont val="Tahoma"/>
            <family val="2"/>
          </rPr>
          <t xml:space="preserve">
el Sistema consignará automáticamente el saldo de los egresos por la adquisición de un inmueble para la vivienda no arrastrable (Pérdida fiscal no arrastrable) en caso que no hayan sido cubiertos con los ingresos gravados del ejercicio fiscal que se liquida, con préstamos y/o remanente de ingresos gravados de ejercicios fiscales anteriores y siempre que el valor de la casilla 30 sea “0” (cero).</t>
        </r>
      </text>
    </comment>
    <comment ref="L36" authorId="0" shapeId="0">
      <text>
        <r>
          <rPr>
            <b/>
            <sz val="9"/>
            <color indexed="81"/>
            <rFont val="Tahoma"/>
            <family val="2"/>
          </rPr>
          <t>Autor:</t>
        </r>
        <r>
          <rPr>
            <sz val="9"/>
            <color indexed="81"/>
            <rFont val="Tahoma"/>
            <family val="2"/>
          </rPr>
          <t xml:space="preserve">
el Sistema calculará automáticamente la Pérdida fiscal arrastrable al siguiente ejercicio fiscal, que corresponde al monto de los egresos por la adquisición de un inmueble que ha superado la renta bruta, pero que ha sido cubierto con préstamos, financiaciones y/o remanente utilizados en el ejercicio fiscal que se liquida, registrados en la casilla 102 del Anexo.</t>
        </r>
      </text>
    </comment>
    <comment ref="L39" authorId="0" shapeId="0">
      <text>
        <r>
          <rPr>
            <b/>
            <sz val="9"/>
            <color indexed="81"/>
            <rFont val="Tahoma"/>
            <family val="2"/>
          </rPr>
          <t>Autor:</t>
        </r>
        <r>
          <rPr>
            <sz val="9"/>
            <color indexed="81"/>
            <rFont val="Tahoma"/>
            <family val="2"/>
          </rPr>
          <t xml:space="preserve">
el Sistema trasladará automáticamente el monto de la casilla 32, correspondiente a la pérdida fiscal arrastrable por la adquisición de un inmueble, producida en el ejercicio fiscal que se liquida. </t>
        </r>
      </text>
    </comment>
    <comment ref="L40" authorId="0" shapeId="0">
      <text>
        <r>
          <rPr>
            <b/>
            <sz val="9"/>
            <color indexed="81"/>
            <rFont val="Tahoma"/>
            <family val="2"/>
          </rPr>
          <t>Autor:</t>
        </r>
        <r>
          <rPr>
            <sz val="9"/>
            <color indexed="81"/>
            <rFont val="Tahoma"/>
            <family val="2"/>
          </rPr>
          <t xml:space="preserve">
se debe consignar el monto de la pérdida fiscal por la adquisición de un inmueble para la vivienda, proveniente del ejercicio fiscal anterior. </t>
        </r>
      </text>
    </comment>
    <comment ref="L41" authorId="0" shapeId="0">
      <text>
        <r>
          <rPr>
            <b/>
            <sz val="9"/>
            <color indexed="81"/>
            <rFont val="Tahoma"/>
            <family val="2"/>
          </rPr>
          <t>Autor:</t>
        </r>
        <r>
          <rPr>
            <sz val="9"/>
            <color indexed="81"/>
            <rFont val="Tahoma"/>
            <family val="2"/>
          </rPr>
          <t xml:space="preserve">
el Sistema calculará automáticamente el acumulado de pérdida fiscal por adquisición de un inmueble, correspondiente a la sumatoria de las casillas 33 y 34. </t>
        </r>
      </text>
    </comment>
    <comment ref="L42" authorId="0" shapeId="0">
      <text>
        <r>
          <rPr>
            <b/>
            <sz val="9"/>
            <color indexed="81"/>
            <rFont val="Tahoma"/>
            <family val="2"/>
          </rPr>
          <t>Autor:</t>
        </r>
        <r>
          <rPr>
            <sz val="9"/>
            <color indexed="81"/>
            <rFont val="Tahoma"/>
            <family val="2"/>
          </rPr>
          <t xml:space="preserve">
se debe consignar la porción de pérdida fiscal arrastrable, que debe excluirse en el ejercicio que se liquida por haber superado los 5 años de arrastre permitidos, según el artículo 66 de la Ley N° 6380/2019</t>
        </r>
      </text>
    </comment>
    <comment ref="L43" authorId="0" shapeId="0">
      <text>
        <r>
          <rPr>
            <b/>
            <sz val="9"/>
            <color indexed="81"/>
            <rFont val="Tahoma"/>
            <family val="2"/>
          </rPr>
          <t>Autor:</t>
        </r>
        <r>
          <rPr>
            <sz val="9"/>
            <color indexed="81"/>
            <rFont val="Tahoma"/>
            <family val="2"/>
          </rPr>
          <t xml:space="preserve">
el Sistema calculará automáticamente el saldo de Pérdida Fiscal arrastrable susceptible de ser compensado en la liquidación del impuesto, que corresponde a la diferencia entre los montos consignados en las casillas 35 y 36. </t>
        </r>
      </text>
    </comment>
    <comment ref="L44" authorId="0" shapeId="0">
      <text>
        <r>
          <rPr>
            <b/>
            <sz val="9"/>
            <color indexed="81"/>
            <rFont val="Tahoma"/>
            <family val="2"/>
          </rPr>
          <t>Autor:</t>
        </r>
        <r>
          <rPr>
            <sz val="9"/>
            <color indexed="81"/>
            <rFont val="Tahoma"/>
            <family val="2"/>
          </rPr>
          <t xml:space="preserve">
se debe consignar la porción de pérdida fiscal, proveniente de ejercicios fiscales anteriores, que se compensa con la renta neta del presente ejercicio consignada en la casilla 29, la cual estará limitada al 20% de dicha renta neta, conforme al artículo 66 de la Ley N° 6380/2019.</t>
        </r>
      </text>
    </comment>
    <comment ref="L45" authorId="0" shapeId="0">
      <text>
        <r>
          <rPr>
            <b/>
            <sz val="9"/>
            <color indexed="81"/>
            <rFont val="Tahoma"/>
            <family val="2"/>
          </rPr>
          <t>Autor:</t>
        </r>
        <r>
          <rPr>
            <sz val="9"/>
            <color indexed="81"/>
            <rFont val="Tahoma"/>
            <family val="2"/>
          </rPr>
          <t xml:space="preserve">
el Sistema calculará automáticamente el saldo de Pérdida Fiscal arrastrable, susceptible de ser trasladado al ejercicio fiscal siguiente, resultante de la diferencia entre los montos consignados en las casillas 37 y 38. Este resultado podrá trasladarse en el siguiente ejercicio fiscal, en la casilla 34. </t>
        </r>
      </text>
    </comment>
    <comment ref="L48" authorId="0" shapeId="0">
      <text>
        <r>
          <rPr>
            <b/>
            <sz val="9"/>
            <color indexed="81"/>
            <rFont val="Tahoma"/>
            <family val="2"/>
          </rPr>
          <t>Autor:</t>
        </r>
        <r>
          <rPr>
            <sz val="9"/>
            <color indexed="81"/>
            <rFont val="Tahoma"/>
            <family val="2"/>
          </rPr>
          <t xml:space="preserve">
el Sistema calculará automáticamente la renta neta imponible, diferencia entre las casillas 29 y 38. </t>
        </r>
      </text>
    </comment>
    <comment ref="H52" authorId="0" shapeId="0">
      <text>
        <r>
          <rPr>
            <b/>
            <sz val="9"/>
            <color indexed="81"/>
            <rFont val="Tahoma"/>
            <family val="2"/>
          </rPr>
          <t>Autor:</t>
        </r>
        <r>
          <rPr>
            <sz val="9"/>
            <color indexed="81"/>
            <rFont val="Tahoma"/>
            <family val="2"/>
          </rPr>
          <t xml:space="preserve">
se debe consignar el saldo a favor del contribuyente del ejercicio fiscal anterior, si hubiere. Proviene de la casilla 44 del Rubro 5 de la Declaración Jurada del ejercicio fiscal anterior. </t>
        </r>
      </text>
    </comment>
    <comment ref="H53" authorId="0" shapeId="0">
      <text>
        <r>
          <rPr>
            <b/>
            <sz val="9"/>
            <color indexed="81"/>
            <rFont val="Tahoma"/>
            <family val="2"/>
          </rPr>
          <t>Autor:</t>
        </r>
        <r>
          <rPr>
            <sz val="9"/>
            <color indexed="81"/>
            <rFont val="Tahoma"/>
            <family val="2"/>
          </rPr>
          <t xml:space="preserve">
se debe consignar el monto de las retenciones a cuenta de este impuesto que le fueran practicadas durante el ejercicio fiscal que se liquida, por personas o entidades designadas como Agentes de Retención. </t>
        </r>
      </text>
    </comment>
    <comment ref="H54" authorId="0" shapeId="0">
      <text>
        <r>
          <rPr>
            <b/>
            <sz val="9"/>
            <color indexed="81"/>
            <rFont val="Tahoma"/>
            <family val="2"/>
          </rPr>
          <t>Autor:</t>
        </r>
        <r>
          <rPr>
            <sz val="9"/>
            <color indexed="81"/>
            <rFont val="Tahoma"/>
            <family val="2"/>
          </rPr>
          <t xml:space="preserve">
se debe consignar el monto de las percepciones a cuenta de este impuesto que le fueron practicadas durante el ejercicio fiscal que se liquida, por las personas o entidades designadas como Agentes de 
Percepción. 
</t>
        </r>
      </text>
    </comment>
    <comment ref="L55" authorId="0" shapeId="0">
      <text>
        <r>
          <rPr>
            <b/>
            <sz val="9"/>
            <color indexed="81"/>
            <rFont val="Tahoma"/>
            <family val="2"/>
          </rPr>
          <t>Autor:</t>
        </r>
        <r>
          <rPr>
            <sz val="9"/>
            <color indexed="81"/>
            <rFont val="Tahoma"/>
            <family val="2"/>
          </rPr>
          <t xml:space="preserve">
el Sistema consignará el valor correspondiente a la multa por contravención, la que se determinará de acuerdo con lo establecido en el artículo 
176 de la Ley N° 125/1991 y demás normas reglamentarias, cuando la presentación de la Declaración Jurada se realice con posterioridad a la fecha de vencimiento. 
</t>
        </r>
      </text>
    </comment>
    <comment ref="H56" authorId="0" shapeId="0">
      <text>
        <r>
          <rPr>
            <b/>
            <sz val="9"/>
            <color indexed="81"/>
            <rFont val="Tahoma"/>
            <family val="2"/>
          </rPr>
          <t>Autor:</t>
        </r>
        <r>
          <rPr>
            <sz val="9"/>
            <color indexed="81"/>
            <rFont val="Tahoma"/>
            <family val="2"/>
          </rPr>
          <t xml:space="preserve">
la sumatoria de los montos consignados en las casillas 40 al 42. </t>
        </r>
      </text>
    </comment>
    <comment ref="L56" authorId="0" shapeId="0">
      <text>
        <r>
          <rPr>
            <b/>
            <sz val="9"/>
            <color indexed="81"/>
            <rFont val="Tahoma"/>
            <family val="2"/>
          </rPr>
          <t>Autor:</t>
        </r>
        <r>
          <rPr>
            <sz val="9"/>
            <color indexed="81"/>
            <rFont val="Tahoma"/>
            <family val="2"/>
          </rPr>
          <t xml:space="preserve">
la sumatoria de los montos consignados en las casillas 46 al 49. </t>
        </r>
      </text>
    </comment>
    <comment ref="H57" authorId="0" shapeId="0">
      <text>
        <r>
          <rPr>
            <b/>
            <sz val="9"/>
            <color indexed="81"/>
            <rFont val="Tahoma"/>
            <family val="2"/>
          </rPr>
          <t>Autor:</t>
        </r>
        <r>
          <rPr>
            <sz val="9"/>
            <color indexed="81"/>
            <rFont val="Tahoma"/>
            <family val="2"/>
          </rPr>
          <t xml:space="preserve">
el Sistema calculará automáticamente el saldo a favor del contribuyente que puede ser trasladado al siguiente ejercicio fiscal, resultante de la diferencia entre las casillas 43 y 50, en caso de que la casilla 43 sea mayor, caso contrario consignará el valor cero (0).</t>
        </r>
      </text>
    </comment>
    <comment ref="L58" authorId="0" shapeId="0">
      <text>
        <r>
          <rPr>
            <b/>
            <sz val="9"/>
            <color indexed="81"/>
            <rFont val="Tahoma"/>
            <family val="2"/>
          </rPr>
          <t>Autor:</t>
        </r>
        <r>
          <rPr>
            <sz val="9"/>
            <color indexed="81"/>
            <rFont val="Tahoma"/>
            <family val="2"/>
          </rPr>
          <t xml:space="preserve">
el Sistema calculará automáticamente el saldo del impuesto a ingresar a favor del fisco, resultante de la diferencia entre las casillas 50 y 43, en caso que la casilla 50 sea mayor, caso contrario consignará el valor cero (0).</t>
        </r>
      </text>
    </comment>
  </commentList>
</comments>
</file>

<file path=xl/comments2.xml><?xml version="1.0" encoding="utf-8"?>
<comments xmlns="http://schemas.openxmlformats.org/spreadsheetml/2006/main">
  <authors>
    <author>Autor</author>
  </authors>
  <commentList>
    <comment ref="A3" authorId="0" shapeId="0">
      <text>
        <r>
          <rPr>
            <b/>
            <sz val="9"/>
            <color indexed="81"/>
            <rFont val="Tahoma"/>
            <family val="2"/>
          </rPr>
          <t>Autor:</t>
        </r>
        <r>
          <rPr>
            <sz val="9"/>
            <color indexed="81"/>
            <rFont val="Tahoma"/>
            <family val="2"/>
          </rPr>
          <t xml:space="preserve">
En la columna I, se debe seleccionar si se trata de préstamos obtenidos o remanentes de ingresos gravados de ejercicios fiscales anteriores. 
Cuando el contribuyente cuente con más de un préstamo obtenido o remanente de ingresos gravados correspondiente a varios ejercicios fiscales anteriores, deberá declarar cada uno de ellos, siempre que los mismos hayan sido utilizados para la adquisición de un inmueble para la vivienda. 
</t>
        </r>
      </text>
    </comment>
    <comment ref="C3" authorId="0" shapeId="0">
      <text>
        <r>
          <rPr>
            <b/>
            <sz val="9"/>
            <color indexed="81"/>
            <rFont val="Tahoma"/>
            <family val="2"/>
          </rPr>
          <t>Autor:</t>
        </r>
        <r>
          <rPr>
            <sz val="9"/>
            <color indexed="81"/>
            <rFont val="Tahoma"/>
            <family val="2"/>
          </rPr>
          <t xml:space="preserve">
En la columna II, se debe consignar el RUC, sin el DV, de la entidad prestadora del servicio. No aplica cuando se trate de utilización del remanente de los ingresos gravados de ejercicios fiscales anteriores. </t>
        </r>
      </text>
    </comment>
    <comment ref="E3" authorId="0" shapeId="0">
      <text>
        <r>
          <rPr>
            <b/>
            <sz val="9"/>
            <color indexed="81"/>
            <rFont val="Tahoma"/>
            <family val="2"/>
          </rPr>
          <t>Autor:</t>
        </r>
        <r>
          <rPr>
            <sz val="9"/>
            <color indexed="81"/>
            <rFont val="Tahoma"/>
            <family val="2"/>
          </rPr>
          <t xml:space="preserve">
se debe consignar la fecha en que se obtuvo el préstamo (dd/mm/aaaa). Cuando se trate de remanente, se deberá consignar como fecha el 31 de diciembre del ejercicio fiscal al cual corresponde el remanente.  </t>
        </r>
      </text>
    </comment>
    <comment ref="G3" authorId="0" shapeId="0">
      <text>
        <r>
          <rPr>
            <b/>
            <sz val="9"/>
            <color indexed="81"/>
            <rFont val="Tahoma"/>
            <family val="2"/>
          </rPr>
          <t>Autor:</t>
        </r>
        <r>
          <rPr>
            <sz val="9"/>
            <color indexed="81"/>
            <rFont val="Tahoma"/>
            <family val="2"/>
          </rPr>
          <t xml:space="preserve">
se debe consignar el monto total del préstamo obtenido o del remanente de los ingresos gravados de ejercicios fiscales anteriores. </t>
        </r>
      </text>
    </comment>
    <comment ref="I3" authorId="0" shapeId="0">
      <text>
        <r>
          <rPr>
            <b/>
            <sz val="9"/>
            <color indexed="81"/>
            <rFont val="Tahoma"/>
            <family val="2"/>
          </rPr>
          <t>Autor:</t>
        </r>
        <r>
          <rPr>
            <sz val="9"/>
            <color indexed="81"/>
            <rFont val="Tahoma"/>
            <family val="2"/>
          </rPr>
          <t xml:space="preserve">
se debe consignar el monto total del préstamo obtenido o del remanente de los ingresos gravados de ejercicios fiscales anteriores. </t>
        </r>
      </text>
    </comment>
    <comment ref="J14" authorId="0" shapeId="0">
      <text>
        <r>
          <rPr>
            <b/>
            <sz val="9"/>
            <color indexed="81"/>
            <rFont val="Tahoma"/>
            <family val="2"/>
          </rPr>
          <t>Autor:</t>
        </r>
        <r>
          <rPr>
            <sz val="9"/>
            <color indexed="81"/>
            <rFont val="Tahoma"/>
            <family val="2"/>
          </rPr>
          <t xml:space="preserve">
el Sistema calculará automáticamente la suma de las casillas 92 al 101. Este monto será trasladado automáticamente a la casilla 30 solamente cuando el total de los egresos por la adquisición al contado de un inmueble para la vivienda supera el valor registrado en la casilla 27. </t>
        </r>
      </text>
    </comment>
    <comment ref="D19" authorId="0" shapeId="0">
      <text>
        <r>
          <rPr>
            <b/>
            <sz val="9"/>
            <color indexed="81"/>
            <rFont val="Tahoma"/>
            <family val="2"/>
          </rPr>
          <t>Autor:</t>
        </r>
        <r>
          <rPr>
            <sz val="9"/>
            <color indexed="81"/>
            <rFont val="Tahoma"/>
            <family val="2"/>
          </rPr>
          <t xml:space="preserve">
se debe consignar el número de documento de identidad del cónyuge, aún en los casos de uniones de hecho previstas en la legislación civil, siempre que no sea contribuyente del IRE, IDU o el IRP. </t>
        </r>
      </text>
    </comment>
  </commentList>
</comments>
</file>

<file path=xl/comments3.xml><?xml version="1.0" encoding="utf-8"?>
<comments xmlns="http://schemas.openxmlformats.org/spreadsheetml/2006/main">
  <authors>
    <author>Autor</author>
    <author>Propietario</author>
  </authors>
  <commentList>
    <comment ref="E2" authorId="0" shapeId="0">
      <text>
        <r>
          <rPr>
            <b/>
            <sz val="9"/>
            <color indexed="81"/>
            <rFont val="Tahoma"/>
            <family val="2"/>
          </rPr>
          <t>Autor:</t>
        </r>
        <r>
          <rPr>
            <sz val="9"/>
            <color indexed="81"/>
            <rFont val="Tahoma"/>
            <family val="2"/>
          </rPr>
          <t xml:space="preserve">
Este número será asignado automáticamente por el Sistema Marangatu. </t>
        </r>
      </text>
    </comment>
    <comment ref="H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G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6"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8" authorId="1" shapeId="0">
      <text>
        <r>
          <rPr>
            <b/>
            <sz val="9"/>
            <color indexed="81"/>
            <rFont val="Tahoma"/>
            <family val="2"/>
          </rPr>
          <t>Propietario:</t>
        </r>
        <r>
          <rPr>
            <sz val="9"/>
            <color indexed="81"/>
            <rFont val="Tahoma"/>
            <family val="2"/>
          </rPr>
          <t xml:space="preserve">
Deberá indicarse el ejercicio fiscal al cual corresponde la información que se declara (Ej.: 
«2020»). </t>
        </r>
      </text>
    </comment>
    <comment ref="H12" authorId="0" shapeId="0">
      <text>
        <r>
          <rPr>
            <b/>
            <sz val="9"/>
            <color indexed="81"/>
            <rFont val="Tahoma"/>
            <family val="2"/>
          </rPr>
          <t>Autor:</t>
        </r>
        <r>
          <rPr>
            <sz val="9"/>
            <color indexed="81"/>
            <rFont val="Tahoma"/>
            <family val="2"/>
          </rPr>
          <t xml:space="preserve">
se debe consignar la suma de todos los ingresos exonerados, tales como: aguinaldo o décimo tercer salario exigido por el Código del Trabajo, indemnizaciones por despido ajustadas al mínimo legal, jubilaciones y pensiones graciables o no contributivas, remuneraciones percibidas como becario de programas nacionales de becas en el exterior promovidos por el Gobierno Nacional, destinados a la cobertura de los gastos de estadía y viático. </t>
        </r>
      </text>
    </comment>
    <comment ref="L12" authorId="0" shapeId="0">
      <text>
        <r>
          <rPr>
            <b/>
            <sz val="9"/>
            <color indexed="81"/>
            <rFont val="Tahoma"/>
            <family val="2"/>
          </rPr>
          <t>Autor:</t>
        </r>
        <r>
          <rPr>
            <sz val="9"/>
            <color indexed="81"/>
            <rFont val="Tahoma"/>
            <family val="2"/>
          </rPr>
          <t xml:space="preserve">
se debe consignar la suma de todos los Ingresos Gravados, percibidos en el ejercicio fiscal que se liquida</t>
        </r>
      </text>
    </comment>
    <comment ref="H13" authorId="0" shapeId="0">
      <text>
        <r>
          <rPr>
            <b/>
            <sz val="9"/>
            <color indexed="81"/>
            <rFont val="Tahoma"/>
            <family val="2"/>
          </rPr>
          <t>Autor:</t>
        </r>
        <r>
          <rPr>
            <sz val="9"/>
            <color indexed="81"/>
            <rFont val="Tahoma"/>
            <family val="2"/>
          </rPr>
          <t xml:space="preserve">
se debe consignar la suma de todos los ingresos exonerados, en carácter de padres, tutores y curadores</t>
        </r>
      </text>
    </comment>
    <comment ref="L13" authorId="0" shapeId="0">
      <text>
        <r>
          <rPr>
            <b/>
            <sz val="9"/>
            <color indexed="81"/>
            <rFont val="Tahoma"/>
            <family val="2"/>
          </rPr>
          <t>Autor:</t>
        </r>
        <r>
          <rPr>
            <sz val="9"/>
            <color indexed="81"/>
            <rFont val="Tahoma"/>
            <family val="2"/>
          </rPr>
          <t xml:space="preserve">
la suma de todos los ingresos gravados, percibidos en el ejercicio fiscal que se liquida, en carácter de padres, tutores o curadores por las rentas que obtengan los hijos bajo su patria potestad o las personas bajo su tutela o curatela, conforme al artículo 4° del Anexo del Decreto N° 3184/2019 y siempre que se realice dentro del marco legal establecido por el Consejo Nacional de Niñez y Adolescencia</t>
        </r>
      </text>
    </comment>
    <comment ref="L14" authorId="0" shapeId="0">
      <text>
        <r>
          <rPr>
            <b/>
            <sz val="9"/>
            <color indexed="81"/>
            <rFont val="Tahoma"/>
            <family val="2"/>
          </rPr>
          <t>Autor:</t>
        </r>
        <r>
          <rPr>
            <sz val="9"/>
            <color indexed="81"/>
            <rFont val="Tahoma"/>
            <family val="2"/>
          </rPr>
          <t xml:space="preserve">
el Sistema calculará automáticamente la sumatoria de las casillas 12 y 13.  </t>
        </r>
      </text>
    </comment>
    <comment ref="L17" authorId="0" shapeId="0">
      <text>
        <r>
          <rPr>
            <b/>
            <sz val="9"/>
            <color indexed="81"/>
            <rFont val="Tahoma"/>
            <family val="2"/>
          </rPr>
          <t>Autor:</t>
        </r>
        <r>
          <rPr>
            <sz val="9"/>
            <color indexed="81"/>
            <rFont val="Tahoma"/>
            <family val="2"/>
          </rPr>
          <t xml:space="preserve">
se deben consignar los egresos directamente relacionados con la actividad gravada, conforme al artículo 64 de la Ley N° 6380/2019. </t>
        </r>
      </text>
    </comment>
    <comment ref="L18" authorId="0" shapeId="0">
      <text>
        <r>
          <rPr>
            <b/>
            <sz val="9"/>
            <color indexed="81"/>
            <rFont val="Tahoma"/>
            <family val="2"/>
          </rPr>
          <t>Autor:</t>
        </r>
        <r>
          <rPr>
            <sz val="9"/>
            <color indexed="81"/>
            <rFont val="Tahoma"/>
            <family val="2"/>
          </rPr>
          <t xml:space="preserve">
se deben consignar los egresos personales y a favor de sus familiares a cargo realizados en el país (alimentación, vestimenta, salud, educación, arrendamiento y mantenimiento de la vivienda, adquisición de mobiliario, electrodomésticos y enseres para el hogar, erogaciones en concepto de esparcimiento, siempre que se realicen en el territorio nacional o hayan sido adquiridos en el país).  
Asimismo, se deberá incluir las cuotas de amortización e intereses abonados en el ejercicio fiscal por la adquisición de un inmueble para la vivienda cada 5 (cinco) años, incluida la construcción, remodelación o refacción de la misma, cuando la adquisición se haya realizado conforme al numeral 1 del artículo 66 de la Ley N° 6380/2019. 
Los egresos por las construcciones, remodelaciones o refacciones de la vivienda que fue adquirida al contado, de conformidad con el numeral 2 del artículo 66 de la Ley N° 6380/2019 también podrán ser consignados en la presente casilla. 
</t>
        </r>
      </text>
    </comment>
    <comment ref="L19" authorId="0" shapeId="0">
      <text>
        <r>
          <rPr>
            <b/>
            <sz val="9"/>
            <color indexed="81"/>
            <rFont val="Tahoma"/>
            <family val="2"/>
          </rPr>
          <t>Autor:</t>
        </r>
        <r>
          <rPr>
            <sz val="9"/>
            <color indexed="81"/>
            <rFont val="Tahoma"/>
            <family val="2"/>
          </rPr>
          <t xml:space="preserve">
se deben consignar los egresos personales y a favor de los familiares a cargo, realizados en el exterior destinado exclusivamente a la salud y a la educación, conforme al artículo 64 de la Ley N° 6380/2019 y al artículo 56 del Anexo del Decreto N° 3184/2019. </t>
        </r>
      </text>
    </comment>
    <comment ref="L20" authorId="0" shapeId="0">
      <text>
        <r>
          <rPr>
            <b/>
            <sz val="9"/>
            <color indexed="81"/>
            <rFont val="Tahoma"/>
            <family val="2"/>
          </rPr>
          <t>Autor:</t>
        </r>
        <r>
          <rPr>
            <sz val="9"/>
            <color indexed="81"/>
            <rFont val="Tahoma"/>
            <family val="2"/>
          </rPr>
          <t xml:space="preserve">
se debe consignar el egreso personal por la adquisición de un autovehículo cada 3 (tres) años, conforme al numeral 3 del artículo 64 de la Ley N° 6380/2019. </t>
        </r>
      </text>
    </comment>
    <comment ref="L21" authorId="0" shapeId="0">
      <text>
        <r>
          <rPr>
            <b/>
            <sz val="9"/>
            <color indexed="81"/>
            <rFont val="Tahoma"/>
            <family val="2"/>
          </rPr>
          <t>Autor:</t>
        </r>
        <r>
          <rPr>
            <sz val="9"/>
            <color indexed="81"/>
            <rFont val="Tahoma"/>
            <family val="2"/>
          </rPr>
          <t xml:space="preserve">
se debe consignar el aporte patronal a favor del trabajador realizado al Sistema de Seguridad Social creado o admitido por Ley o Decreto-Ley, conforme al numeral 5 del artículo 64 de la Ley N° 6380/2019. </t>
        </r>
      </text>
    </comment>
    <comment ref="L22" authorId="0" shapeId="0">
      <text>
        <r>
          <rPr>
            <b/>
            <sz val="9"/>
            <color indexed="81"/>
            <rFont val="Tahoma"/>
            <family val="2"/>
          </rPr>
          <t>Autor:</t>
        </r>
        <r>
          <rPr>
            <sz val="9"/>
            <color indexed="81"/>
            <rFont val="Tahoma"/>
            <family val="2"/>
          </rPr>
          <t xml:space="preserve">
se debe consignar el aporte a un Sistema privado de seguridad social realizado por el prestador de servicio personal independiente, conforme al numeral 5 del artículo 64 de la Ley N° 6380/2019. </t>
        </r>
      </text>
    </comment>
    <comment ref="L23" authorId="0" shapeId="0">
      <text>
        <r>
          <rPr>
            <b/>
            <sz val="9"/>
            <color indexed="81"/>
            <rFont val="Tahoma"/>
            <family val="2"/>
          </rPr>
          <t>Autor:</t>
        </r>
        <r>
          <rPr>
            <sz val="9"/>
            <color indexed="81"/>
            <rFont val="Tahoma"/>
            <family val="2"/>
          </rPr>
          <t xml:space="preserve">
se debe consignar las cuotas, diezmos, aportes y donaciones realizadas a favor del Estado y las Municipalidades, las entidades religiosas reconocidas por la autoridad Tributaria como beneficio público, cuando se encuentren constituidas como institución de asistencia social, educativa, cultural, caridad o beneficencia; las asociaciones, fundaciones, clubes sociales y deportivos, sindicatos y gremios, cuerpo de bomberos, entre otros.
Solo se podrá consignar hasta el 5% de la renta bruta gravada del ejercicio fiscal que se liquida (casilla 14), conforme al numeral 6 del artículo 64 de la Ley N° 6380/2019 y al artículo 57 del Anexo del Decreto N° 3184/2019.</t>
        </r>
      </text>
    </comment>
    <comment ref="L24" authorId="0" shapeId="0">
      <text>
        <r>
          <rPr>
            <b/>
            <sz val="9"/>
            <color indexed="81"/>
            <rFont val="Tahoma"/>
            <family val="2"/>
          </rPr>
          <t>Autor:</t>
        </r>
        <r>
          <rPr>
            <sz val="9"/>
            <color indexed="81"/>
            <rFont val="Tahoma"/>
            <family val="2"/>
          </rPr>
          <t xml:space="preserve">
el Sistema consignará automáticamente la sumatoria de las casillas 15 al 21 del presente rubro, los resultados negativos derivados de estos egresos no pueden ser objeto de compensación ni arrastre en los siguientes ejercicios fiscales, conforme al último párrafo del artículo 64 de la Ley N° 6380/2019. </t>
        </r>
      </text>
    </comment>
    <comment ref="L25" authorId="0" shapeId="0">
      <text>
        <r>
          <rPr>
            <b/>
            <sz val="9"/>
            <color indexed="81"/>
            <rFont val="Tahoma"/>
            <family val="2"/>
          </rPr>
          <t>Autor:</t>
        </r>
        <r>
          <rPr>
            <sz val="9"/>
            <color indexed="81"/>
            <rFont val="Tahoma"/>
            <family val="2"/>
          </rPr>
          <t xml:space="preserve">
se debe consignar el egreso personal por la adquisición al contado de un inmueble para la vivienda cada 5 (cinco) años. Los resultados negativos derivados de estos egresos pueden ser objeto de compensación o arrastre en los siguientes ejercicios fiscales.
A tal efecto se deberá considerar lo establecido en el artículo 64 y el numeral 2 del artículo 66 de la Ley N° 6380/2019.
</t>
        </r>
      </text>
    </comment>
    <comment ref="L26" authorId="0" shapeId="0">
      <text>
        <r>
          <rPr>
            <b/>
            <sz val="9"/>
            <color indexed="81"/>
            <rFont val="Tahoma"/>
            <family val="2"/>
          </rPr>
          <t>Autor:</t>
        </r>
        <r>
          <rPr>
            <sz val="9"/>
            <color indexed="81"/>
            <rFont val="Tahoma"/>
            <family val="2"/>
          </rPr>
          <t xml:space="preserve">
el Sistema consignará automáticamente la sumatoria de las casillas 22 y 23. </t>
        </r>
      </text>
    </comment>
    <comment ref="L29" authorId="0" shapeId="0">
      <text>
        <r>
          <rPr>
            <b/>
            <sz val="9"/>
            <color indexed="81"/>
            <rFont val="Tahoma"/>
            <family val="2"/>
          </rPr>
          <t>Autor:</t>
        </r>
        <r>
          <rPr>
            <sz val="9"/>
            <color indexed="81"/>
            <rFont val="Tahoma"/>
            <family val="2"/>
          </rPr>
          <t xml:space="preserve">
el Sistema consignará automáticamente el monto de los ingresos brutos gravados percibidos en el ejercicio fiscal que se liquida, declarado en la casilla 14 del Rubro 1. </t>
        </r>
      </text>
    </comment>
    <comment ref="L30" authorId="0" shapeId="0">
      <text>
        <r>
          <rPr>
            <b/>
            <sz val="9"/>
            <color indexed="81"/>
            <rFont val="Tahoma"/>
            <family val="2"/>
          </rPr>
          <t>Autor:</t>
        </r>
        <r>
          <rPr>
            <sz val="9"/>
            <color indexed="81"/>
            <rFont val="Tahoma"/>
            <family val="2"/>
          </rPr>
          <t xml:space="preserve">
el Sistema consignará automáticamente los egresos deducidos del ejercicio fiscal, monto proveniente de la casilla 22, limitado hasta el monto de los ingresos gravados registrado en la casilla 25, conforme a lo establecido el artículo 64 de la Ley N° 6380/2019. </t>
        </r>
      </text>
    </comment>
    <comment ref="L31" authorId="0" shapeId="0">
      <text>
        <r>
          <rPr>
            <b/>
            <sz val="9"/>
            <color indexed="81"/>
            <rFont val="Tahoma"/>
            <family val="2"/>
          </rPr>
          <t>Autor:</t>
        </r>
        <r>
          <rPr>
            <sz val="9"/>
            <color indexed="81"/>
            <rFont val="Tahoma"/>
            <family val="2"/>
          </rPr>
          <t xml:space="preserve">
el Sistema consignará automáticamente el resultado después de descontar los Egresos Deducibles, equivalente a la diferencia entre los montos registrados en las casillas 25 y 26. </t>
        </r>
      </text>
    </comment>
    <comment ref="L32" authorId="0" shapeId="0">
      <text>
        <r>
          <rPr>
            <b/>
            <sz val="9"/>
            <color indexed="81"/>
            <rFont val="Tahoma"/>
            <family val="2"/>
          </rPr>
          <t>Autor:</t>
        </r>
        <r>
          <rPr>
            <sz val="9"/>
            <color indexed="81"/>
            <rFont val="Tahoma"/>
            <family val="2"/>
          </rPr>
          <t xml:space="preserve">
el Sistema consignará el egreso personal por la adquisición al contado de un inmueble para la vivienda cada 5 (cinco) años. El Sistema consignará automáticamente el monto de la casilla 23, aunque solamente hasta el monto registrado en la casilla 27. </t>
        </r>
      </text>
    </comment>
    <comment ref="L33" authorId="0" shapeId="0">
      <text>
        <r>
          <rPr>
            <b/>
            <sz val="9"/>
            <color indexed="81"/>
            <rFont val="Tahoma"/>
            <family val="2"/>
          </rPr>
          <t>Autor:</t>
        </r>
        <r>
          <rPr>
            <sz val="9"/>
            <color indexed="81"/>
            <rFont val="Tahoma"/>
            <family val="2"/>
          </rPr>
          <t xml:space="preserve">
el Sistema calculará automáticamente el subtotal de la renta neta imponible antes de considerar el saldo arrastrable de pérdidas de ejercicios anteriores, si existiere, equivalente a la diferencia entre los montos consignados en las casillas 27 y 28. </t>
        </r>
      </text>
    </comment>
    <comment ref="L34" authorId="0" shapeId="0">
      <text>
        <r>
          <rPr>
            <b/>
            <sz val="9"/>
            <color indexed="81"/>
            <rFont val="Tahoma"/>
            <family val="2"/>
          </rPr>
          <t>Autor:</t>
        </r>
        <r>
          <rPr>
            <sz val="9"/>
            <color indexed="81"/>
            <rFont val="Tahoma"/>
            <family val="2"/>
          </rPr>
          <t xml:space="preserve">
el Sistema consignará automáticamente el monto total o porción de los préstamos/financiaciones obtenidos y utilizados en el ejercicio o el remanente de los ingresos gravados de los 5 (cinco) últimos ejercicios fiscales anteriores, según el numeral 2 del artículo 66 de la Ley N° 6380/2019, proveniente de la casilla 102 del Anexo, solamente cuando el Total de los egresos por la adquisición al contado de un inmueble para la vivienda supera el valor registrado en la casilla 27.</t>
        </r>
      </text>
    </comment>
    <comment ref="L35" authorId="0" shapeId="0">
      <text>
        <r>
          <rPr>
            <b/>
            <sz val="9"/>
            <color indexed="81"/>
            <rFont val="Tahoma"/>
            <family val="2"/>
          </rPr>
          <t>Autor:</t>
        </r>
        <r>
          <rPr>
            <sz val="9"/>
            <color indexed="81"/>
            <rFont val="Tahoma"/>
            <family val="2"/>
          </rPr>
          <t xml:space="preserve">
el Sistema consignará automáticamente el saldo de los egresos por la adquisición de un inmueble para la vivienda no arrastrable (Pérdida fiscal no arrastrable) en caso que no hayan sido cubiertos con los ingresos gravados del ejercicio fiscal que se liquida, con préstamos y/o remanente de ingresos gravados de ejercicios fiscales anteriores y siempre que el valor de la casilla 30 sea “0” (cero).</t>
        </r>
      </text>
    </comment>
    <comment ref="L36" authorId="0" shapeId="0">
      <text>
        <r>
          <rPr>
            <b/>
            <sz val="9"/>
            <color indexed="81"/>
            <rFont val="Tahoma"/>
            <family val="2"/>
          </rPr>
          <t>Autor:</t>
        </r>
        <r>
          <rPr>
            <sz val="9"/>
            <color indexed="81"/>
            <rFont val="Tahoma"/>
            <family val="2"/>
          </rPr>
          <t xml:space="preserve">
el Sistema calculará automáticamente la Pérdida fiscal arrastrable al siguiente ejercicio fiscal, que corresponde al monto de los egresos por la adquisición de un inmueble que ha superado la renta bruta, pero que ha sido cubierto con préstamos, financiaciones y/o remanente utilizados en el ejercicio fiscal que se liquida, registrados en la casilla 102 del Anexo.</t>
        </r>
      </text>
    </comment>
    <comment ref="L39" authorId="0" shapeId="0">
      <text>
        <r>
          <rPr>
            <b/>
            <sz val="9"/>
            <color indexed="81"/>
            <rFont val="Tahoma"/>
            <family val="2"/>
          </rPr>
          <t>Autor:</t>
        </r>
        <r>
          <rPr>
            <sz val="9"/>
            <color indexed="81"/>
            <rFont val="Tahoma"/>
            <family val="2"/>
          </rPr>
          <t xml:space="preserve">
el Sistema trasladará automáticamente el monto de la casilla 32, correspondiente a la pérdida fiscal arrastrable por la adquisición de un inmueble, producida en el ejercicio fiscal que se liquida. </t>
        </r>
      </text>
    </comment>
    <comment ref="L40" authorId="0" shapeId="0">
      <text>
        <r>
          <rPr>
            <b/>
            <sz val="9"/>
            <color indexed="81"/>
            <rFont val="Tahoma"/>
            <family val="2"/>
          </rPr>
          <t>Autor:</t>
        </r>
        <r>
          <rPr>
            <sz val="9"/>
            <color indexed="81"/>
            <rFont val="Tahoma"/>
            <family val="2"/>
          </rPr>
          <t xml:space="preserve">
se debe consignar el monto de la pérdida fiscal por la adquisición de un inmueble para la vivienda, proveniente del ejercicio fiscal anterior. </t>
        </r>
      </text>
    </comment>
    <comment ref="L41" authorId="0" shapeId="0">
      <text>
        <r>
          <rPr>
            <b/>
            <sz val="9"/>
            <color indexed="81"/>
            <rFont val="Tahoma"/>
            <family val="2"/>
          </rPr>
          <t>Autor:</t>
        </r>
        <r>
          <rPr>
            <sz val="9"/>
            <color indexed="81"/>
            <rFont val="Tahoma"/>
            <family val="2"/>
          </rPr>
          <t xml:space="preserve">
el Sistema calculará automáticamente el acumulado de pérdida fiscal por adquisición de un inmueble, correspondiente a la sumatoria de las casillas 33 y 34. </t>
        </r>
      </text>
    </comment>
    <comment ref="L42" authorId="0" shapeId="0">
      <text>
        <r>
          <rPr>
            <b/>
            <sz val="9"/>
            <color indexed="81"/>
            <rFont val="Tahoma"/>
            <family val="2"/>
          </rPr>
          <t>Autor:</t>
        </r>
        <r>
          <rPr>
            <sz val="9"/>
            <color indexed="81"/>
            <rFont val="Tahoma"/>
            <family val="2"/>
          </rPr>
          <t xml:space="preserve">
se debe consignar la porción de pérdida fiscal arrastrable, que debe excluirse en el ejercicio que se liquida por haber superado los 5 años de arrastre permitidos, según el artículo 66 de la Ley N° 6380/2019</t>
        </r>
      </text>
    </comment>
    <comment ref="L43" authorId="0" shapeId="0">
      <text>
        <r>
          <rPr>
            <b/>
            <sz val="9"/>
            <color indexed="81"/>
            <rFont val="Tahoma"/>
            <family val="2"/>
          </rPr>
          <t>Autor:</t>
        </r>
        <r>
          <rPr>
            <sz val="9"/>
            <color indexed="81"/>
            <rFont val="Tahoma"/>
            <family val="2"/>
          </rPr>
          <t xml:space="preserve">
el Sistema calculará automáticamente el saldo de Pérdida Fiscal arrastrable susceptible de ser compensado en la liquidación del impuesto, que corresponde a la diferencia entre los montos consignados en las casillas 35 y 36. </t>
        </r>
      </text>
    </comment>
    <comment ref="L44" authorId="0" shapeId="0">
      <text>
        <r>
          <rPr>
            <b/>
            <sz val="9"/>
            <color indexed="81"/>
            <rFont val="Tahoma"/>
            <family val="2"/>
          </rPr>
          <t>Autor:</t>
        </r>
        <r>
          <rPr>
            <sz val="9"/>
            <color indexed="81"/>
            <rFont val="Tahoma"/>
            <family val="2"/>
          </rPr>
          <t xml:space="preserve">
se debe consignar la porción de pérdida fiscal, proveniente de ejercicios fiscales anteriores, que se compensa con la renta neta del presente ejercicio consignada en la casilla 29, la cual estará limitada al 20% de dicha renta neta, conforme al artículo 66 de la Ley N° 6380/2019.</t>
        </r>
      </text>
    </comment>
    <comment ref="L45" authorId="0" shapeId="0">
      <text>
        <r>
          <rPr>
            <b/>
            <sz val="9"/>
            <color indexed="81"/>
            <rFont val="Tahoma"/>
            <family val="2"/>
          </rPr>
          <t>Autor:</t>
        </r>
        <r>
          <rPr>
            <sz val="9"/>
            <color indexed="81"/>
            <rFont val="Tahoma"/>
            <family val="2"/>
          </rPr>
          <t xml:space="preserve">
el Sistema calculará automáticamente el saldo de Pérdida Fiscal arrastrable, susceptible de ser trasladado al ejercicio fiscal siguiente, resultante de la diferencia entre los montos consignados en las casillas 37 y 38. Este resultado podrá trasladarse en el siguiente ejercicio fiscal, en la casilla 34. </t>
        </r>
      </text>
    </comment>
    <comment ref="L48" authorId="0" shapeId="0">
      <text>
        <r>
          <rPr>
            <b/>
            <sz val="9"/>
            <color indexed="81"/>
            <rFont val="Tahoma"/>
            <family val="2"/>
          </rPr>
          <t>Autor:</t>
        </r>
        <r>
          <rPr>
            <sz val="9"/>
            <color indexed="81"/>
            <rFont val="Tahoma"/>
            <family val="2"/>
          </rPr>
          <t xml:space="preserve">
el Sistema calculará automáticamente la renta neta imponible, diferencia entre las casillas 29 y 38. </t>
        </r>
      </text>
    </comment>
    <comment ref="H52" authorId="0" shapeId="0">
      <text>
        <r>
          <rPr>
            <b/>
            <sz val="9"/>
            <color indexed="81"/>
            <rFont val="Tahoma"/>
            <family val="2"/>
          </rPr>
          <t>Autor:</t>
        </r>
        <r>
          <rPr>
            <sz val="9"/>
            <color indexed="81"/>
            <rFont val="Tahoma"/>
            <family val="2"/>
          </rPr>
          <t xml:space="preserve">
se debe consignar el saldo a favor del contribuyente del ejercicio fiscal anterior, si hubiere. Proviene de la casilla 44 del Rubro 5 de la Declaración Jurada del ejercicio fiscal anterior. </t>
        </r>
      </text>
    </comment>
    <comment ref="H53" authorId="0" shapeId="0">
      <text>
        <r>
          <rPr>
            <b/>
            <sz val="9"/>
            <color indexed="81"/>
            <rFont val="Tahoma"/>
            <family val="2"/>
          </rPr>
          <t>Autor:</t>
        </r>
        <r>
          <rPr>
            <sz val="9"/>
            <color indexed="81"/>
            <rFont val="Tahoma"/>
            <family val="2"/>
          </rPr>
          <t xml:space="preserve">
se debe consignar el monto de las retenciones a cuenta de este impuesto que le fueran practicadas durante el ejercicio fiscal que se liquida, por personas o entidades designadas como Agentes de Retención. </t>
        </r>
      </text>
    </comment>
    <comment ref="H54" authorId="0" shapeId="0">
      <text>
        <r>
          <rPr>
            <b/>
            <sz val="9"/>
            <color indexed="81"/>
            <rFont val="Tahoma"/>
            <family val="2"/>
          </rPr>
          <t>Autor:</t>
        </r>
        <r>
          <rPr>
            <sz val="9"/>
            <color indexed="81"/>
            <rFont val="Tahoma"/>
            <family val="2"/>
          </rPr>
          <t xml:space="preserve">
se debe consignar el monto de las percepciones a cuenta de este impuesto que le fueron practicadas durante el ejercicio fiscal que se liquida, por las personas o entidades designadas como Agentes de 
Percepción. 
</t>
        </r>
      </text>
    </comment>
    <comment ref="L55" authorId="0" shapeId="0">
      <text>
        <r>
          <rPr>
            <b/>
            <sz val="9"/>
            <color indexed="81"/>
            <rFont val="Tahoma"/>
            <family val="2"/>
          </rPr>
          <t>Autor:</t>
        </r>
        <r>
          <rPr>
            <sz val="9"/>
            <color indexed="81"/>
            <rFont val="Tahoma"/>
            <family val="2"/>
          </rPr>
          <t xml:space="preserve">
el Sistema consignará el valor correspondiente a la multa por contravención, la que se determinará de acuerdo con lo establecido en el artículo 
176 de la Ley N° 125/1991 y demás normas reglamentarias, cuando la presentación de la Declaración Jurada se realice con posterioridad a la fecha de vencimiento. 
</t>
        </r>
      </text>
    </comment>
    <comment ref="H56" authorId="0" shapeId="0">
      <text>
        <r>
          <rPr>
            <b/>
            <sz val="9"/>
            <color indexed="81"/>
            <rFont val="Tahoma"/>
            <family val="2"/>
          </rPr>
          <t>Autor:</t>
        </r>
        <r>
          <rPr>
            <sz val="9"/>
            <color indexed="81"/>
            <rFont val="Tahoma"/>
            <family val="2"/>
          </rPr>
          <t xml:space="preserve">
la sumatoria de los montos consignados en las casillas 40 al 42. </t>
        </r>
      </text>
    </comment>
    <comment ref="L56" authorId="0" shapeId="0">
      <text>
        <r>
          <rPr>
            <b/>
            <sz val="9"/>
            <color indexed="81"/>
            <rFont val="Tahoma"/>
            <family val="2"/>
          </rPr>
          <t>Autor:</t>
        </r>
        <r>
          <rPr>
            <sz val="9"/>
            <color indexed="81"/>
            <rFont val="Tahoma"/>
            <family val="2"/>
          </rPr>
          <t xml:space="preserve">
la sumatoria de los montos consignados en las casillas 46 al 49. </t>
        </r>
      </text>
    </comment>
    <comment ref="H57" authorId="0" shapeId="0">
      <text>
        <r>
          <rPr>
            <b/>
            <sz val="9"/>
            <color indexed="81"/>
            <rFont val="Tahoma"/>
            <family val="2"/>
          </rPr>
          <t>Autor:</t>
        </r>
        <r>
          <rPr>
            <sz val="9"/>
            <color indexed="81"/>
            <rFont val="Tahoma"/>
            <family val="2"/>
          </rPr>
          <t xml:space="preserve">
el Sistema calculará automáticamente el saldo a favor del contribuyente que puede ser trasladado al siguiente ejercicio fiscal, resultante de la diferencia entre las casillas 43 y 50, en caso de que la casilla 43 sea mayor, caso contrario consignará el valor cero (0).</t>
        </r>
      </text>
    </comment>
    <comment ref="L58" authorId="0" shapeId="0">
      <text>
        <r>
          <rPr>
            <b/>
            <sz val="9"/>
            <color indexed="81"/>
            <rFont val="Tahoma"/>
            <family val="2"/>
          </rPr>
          <t>Autor:</t>
        </r>
        <r>
          <rPr>
            <sz val="9"/>
            <color indexed="81"/>
            <rFont val="Tahoma"/>
            <family val="2"/>
          </rPr>
          <t xml:space="preserve">
el Sistema calculará automáticamente el saldo del impuesto a ingresar a favor del fisco, resultante de la diferencia entre las casillas 50 y 43, en caso que la casilla 50 sea mayor, caso contrario consignará el valor cero (0).</t>
        </r>
      </text>
    </comment>
  </commentList>
</comments>
</file>

<file path=xl/comments4.xml><?xml version="1.0" encoding="utf-8"?>
<comments xmlns="http://schemas.openxmlformats.org/spreadsheetml/2006/main">
  <authors>
    <author>Autor</author>
    <author>Propietario</author>
  </authors>
  <commentList>
    <comment ref="E2" authorId="0" shapeId="0">
      <text>
        <r>
          <rPr>
            <b/>
            <sz val="9"/>
            <color indexed="81"/>
            <rFont val="Tahoma"/>
            <family val="2"/>
          </rPr>
          <t>Autor:</t>
        </r>
        <r>
          <rPr>
            <sz val="9"/>
            <color indexed="81"/>
            <rFont val="Tahoma"/>
            <family val="2"/>
          </rPr>
          <t xml:space="preserve">
Este número será asignado automáticamente por el Sistema Marangatu. </t>
        </r>
      </text>
    </comment>
    <comment ref="H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G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6"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8" authorId="1" shapeId="0">
      <text>
        <r>
          <rPr>
            <b/>
            <sz val="9"/>
            <color indexed="81"/>
            <rFont val="Tahoma"/>
            <family val="2"/>
          </rPr>
          <t>Propietario:</t>
        </r>
        <r>
          <rPr>
            <sz val="9"/>
            <color indexed="81"/>
            <rFont val="Tahoma"/>
            <family val="2"/>
          </rPr>
          <t xml:space="preserve">
Deberá indicarse el ejercicio fiscal al cual corresponde la información que se declara (Ej.: 
«2020»). </t>
        </r>
      </text>
    </comment>
    <comment ref="H12" authorId="0" shapeId="0">
      <text>
        <r>
          <rPr>
            <b/>
            <sz val="9"/>
            <color indexed="81"/>
            <rFont val="Tahoma"/>
            <family val="2"/>
          </rPr>
          <t>Autor:</t>
        </r>
        <r>
          <rPr>
            <sz val="9"/>
            <color indexed="81"/>
            <rFont val="Tahoma"/>
            <family val="2"/>
          </rPr>
          <t xml:space="preserve">
se debe consignar la suma de todos los ingresos exonerados, tales como: aguinaldo o décimo tercer salario exigido por el Código del Trabajo, indemnizaciones por despido ajustadas al mínimo legal, jubilaciones y pensiones graciables o no contributivas, remuneraciones percibidas como becario de programas nacionales de becas en el exterior promovidos por el Gobierno Nacional, destinados a la cobertura de los gastos de estadía y viático. </t>
        </r>
      </text>
    </comment>
    <comment ref="L12" authorId="0" shapeId="0">
      <text>
        <r>
          <rPr>
            <b/>
            <sz val="9"/>
            <color indexed="81"/>
            <rFont val="Tahoma"/>
            <family val="2"/>
          </rPr>
          <t>Autor:</t>
        </r>
        <r>
          <rPr>
            <sz val="9"/>
            <color indexed="81"/>
            <rFont val="Tahoma"/>
            <family val="2"/>
          </rPr>
          <t xml:space="preserve">
se debe consignar la suma de todos los Ingresos Gravados, percibidos en el ejercicio fiscal que se liquida</t>
        </r>
      </text>
    </comment>
    <comment ref="H13" authorId="0" shapeId="0">
      <text>
        <r>
          <rPr>
            <b/>
            <sz val="9"/>
            <color indexed="81"/>
            <rFont val="Tahoma"/>
            <family val="2"/>
          </rPr>
          <t>Autor:</t>
        </r>
        <r>
          <rPr>
            <sz val="9"/>
            <color indexed="81"/>
            <rFont val="Tahoma"/>
            <family val="2"/>
          </rPr>
          <t xml:space="preserve">
se debe consignar la suma de todos los ingresos exonerados, en carácter de padres, tutores y curadores</t>
        </r>
      </text>
    </comment>
    <comment ref="L13" authorId="0" shapeId="0">
      <text>
        <r>
          <rPr>
            <b/>
            <sz val="9"/>
            <color indexed="81"/>
            <rFont val="Tahoma"/>
            <family val="2"/>
          </rPr>
          <t>Autor:</t>
        </r>
        <r>
          <rPr>
            <sz val="9"/>
            <color indexed="81"/>
            <rFont val="Tahoma"/>
            <family val="2"/>
          </rPr>
          <t xml:space="preserve">
la suma de todos los ingresos gravados, percibidos en el ejercicio fiscal que se liquida, en carácter de padres, tutores o curadores por las rentas que obtengan los hijos bajo su patria potestad o las personas bajo su tutela o curatela, conforme al artículo 4° del Anexo del Decreto N° 3184/2019 y siempre que se realice dentro del marco legal establecido por el Consejo Nacional de Niñez y Adolescencia</t>
        </r>
      </text>
    </comment>
    <comment ref="L14" authorId="0" shapeId="0">
      <text>
        <r>
          <rPr>
            <b/>
            <sz val="9"/>
            <color indexed="81"/>
            <rFont val="Tahoma"/>
            <family val="2"/>
          </rPr>
          <t>Autor:</t>
        </r>
        <r>
          <rPr>
            <sz val="9"/>
            <color indexed="81"/>
            <rFont val="Tahoma"/>
            <family val="2"/>
          </rPr>
          <t xml:space="preserve">
el Sistema calculará automáticamente la sumatoria de las casillas 12 y 13.  </t>
        </r>
      </text>
    </comment>
    <comment ref="L17" authorId="0" shapeId="0">
      <text>
        <r>
          <rPr>
            <b/>
            <sz val="9"/>
            <color indexed="81"/>
            <rFont val="Tahoma"/>
            <family val="2"/>
          </rPr>
          <t>Autor:</t>
        </r>
        <r>
          <rPr>
            <sz val="9"/>
            <color indexed="81"/>
            <rFont val="Tahoma"/>
            <family val="2"/>
          </rPr>
          <t xml:space="preserve">
se deben consignar los egresos directamente relacionados con la actividad gravada, conforme al artículo 64 de la Ley N° 6380/2019. </t>
        </r>
      </text>
    </comment>
    <comment ref="L18" authorId="0" shapeId="0">
      <text>
        <r>
          <rPr>
            <b/>
            <sz val="9"/>
            <color indexed="81"/>
            <rFont val="Tahoma"/>
            <family val="2"/>
          </rPr>
          <t>Autor:</t>
        </r>
        <r>
          <rPr>
            <sz val="9"/>
            <color indexed="81"/>
            <rFont val="Tahoma"/>
            <family val="2"/>
          </rPr>
          <t xml:space="preserve">
se deben consignar los egresos personales y a favor de sus familiares a cargo realizados en el país (alimentación, vestimenta, salud, educación, arrendamiento y mantenimiento de la vivienda, adquisición de mobiliario, electrodomésticos y enseres para el hogar, erogaciones en concepto de esparcimiento, siempre que se realicen en el territorio nacional o hayan sido adquiridos en el país).  
Asimismo, se deberá incluir las cuotas de amortización e intereses abonados en el ejercicio fiscal por la adquisición de un inmueble para la vivienda cada 5 (cinco) años, incluida la construcción, remodelación o refacción de la misma, cuando la adquisición se haya realizado conforme al numeral 1 del artículo 66 de la Ley N° 6380/2019. 
Los egresos por las construcciones, remodelaciones o refacciones de la vivienda que fue adquirida al contado, de conformidad con el numeral 2 del artículo 66 de la Ley N° 6380/2019 también podrán ser consignados en la presente casilla. 
</t>
        </r>
      </text>
    </comment>
    <comment ref="L19" authorId="0" shapeId="0">
      <text>
        <r>
          <rPr>
            <b/>
            <sz val="9"/>
            <color indexed="81"/>
            <rFont val="Tahoma"/>
            <family val="2"/>
          </rPr>
          <t>Autor:</t>
        </r>
        <r>
          <rPr>
            <sz val="9"/>
            <color indexed="81"/>
            <rFont val="Tahoma"/>
            <family val="2"/>
          </rPr>
          <t xml:space="preserve">
se deben consignar los egresos personales y a favor de los familiares a cargo, realizados en el exterior destinado exclusivamente a la salud y a la educación, conforme al artículo 64 de la Ley N° 6380/2019 y al artículo 56 del Anexo del Decreto N° 3184/2019. </t>
        </r>
      </text>
    </comment>
    <comment ref="L20" authorId="0" shapeId="0">
      <text>
        <r>
          <rPr>
            <b/>
            <sz val="9"/>
            <color indexed="81"/>
            <rFont val="Tahoma"/>
            <family val="2"/>
          </rPr>
          <t>Autor:</t>
        </r>
        <r>
          <rPr>
            <sz val="9"/>
            <color indexed="81"/>
            <rFont val="Tahoma"/>
            <family val="2"/>
          </rPr>
          <t xml:space="preserve">
se debe consignar el egreso personal por la adquisición de un autovehículo cada 3 (tres) años, conforme al numeral 3 del artículo 64 de la Ley N° 6380/2019. </t>
        </r>
      </text>
    </comment>
    <comment ref="L21" authorId="0" shapeId="0">
      <text>
        <r>
          <rPr>
            <b/>
            <sz val="9"/>
            <color indexed="81"/>
            <rFont val="Tahoma"/>
            <family val="2"/>
          </rPr>
          <t>Autor:</t>
        </r>
        <r>
          <rPr>
            <sz val="9"/>
            <color indexed="81"/>
            <rFont val="Tahoma"/>
            <family val="2"/>
          </rPr>
          <t xml:space="preserve">
se debe consignar el aporte patronal a favor del trabajador realizado al Sistema de Seguridad Social creado o admitido por Ley o Decreto-Ley, conforme al numeral 5 del artículo 64 de la Ley N° 6380/2019. </t>
        </r>
      </text>
    </comment>
    <comment ref="L22" authorId="0" shapeId="0">
      <text>
        <r>
          <rPr>
            <b/>
            <sz val="9"/>
            <color indexed="81"/>
            <rFont val="Tahoma"/>
            <family val="2"/>
          </rPr>
          <t>Autor:</t>
        </r>
        <r>
          <rPr>
            <sz val="9"/>
            <color indexed="81"/>
            <rFont val="Tahoma"/>
            <family val="2"/>
          </rPr>
          <t xml:space="preserve">
se debe consignar el aporte a un Sistema privado de seguridad social realizado por el prestador de servicio personal independiente, conforme al numeral 5 del artículo 64 de la Ley N° 6380/2019. </t>
        </r>
      </text>
    </comment>
    <comment ref="L23" authorId="0" shapeId="0">
      <text>
        <r>
          <rPr>
            <b/>
            <sz val="9"/>
            <color indexed="81"/>
            <rFont val="Tahoma"/>
            <family val="2"/>
          </rPr>
          <t>Autor:</t>
        </r>
        <r>
          <rPr>
            <sz val="9"/>
            <color indexed="81"/>
            <rFont val="Tahoma"/>
            <family val="2"/>
          </rPr>
          <t xml:space="preserve">
se debe consignar las cuotas, diezmos, aportes y donaciones realizadas a favor del Estado y las Municipalidades, las entidades religiosas reconocidas por la autoridad Tributaria como beneficio público, cuando se encuentren constituidas como institución de asistencia social, educativa, cultural, caridad o beneficencia; las asociaciones, fundaciones, clubes sociales y deportivos, sindicatos y gremios, cuerpo de bomberos, entre otros.
Solo se podrá consignar hasta el 5% de la renta bruta gravada del ejercicio fiscal que se liquida (casilla 14), conforme al numeral 6 del artículo 64 de la Ley N° 6380/2019 y al artículo 57 del Anexo del Decreto N° 3184/2019.</t>
        </r>
      </text>
    </comment>
    <comment ref="L24" authorId="0" shapeId="0">
      <text>
        <r>
          <rPr>
            <b/>
            <sz val="9"/>
            <color indexed="81"/>
            <rFont val="Tahoma"/>
            <family val="2"/>
          </rPr>
          <t>Autor:</t>
        </r>
        <r>
          <rPr>
            <sz val="9"/>
            <color indexed="81"/>
            <rFont val="Tahoma"/>
            <family val="2"/>
          </rPr>
          <t xml:space="preserve">
el Sistema consignará automáticamente la sumatoria de las casillas 15 al 21 del presente rubro, los resultados negativos derivados de estos egresos no pueden ser objeto de compensación ni arrastre en los siguientes ejercicios fiscales, conforme al último párrafo del artículo 64 de la Ley N° 6380/2019. </t>
        </r>
      </text>
    </comment>
    <comment ref="L25" authorId="0" shapeId="0">
      <text>
        <r>
          <rPr>
            <b/>
            <sz val="9"/>
            <color indexed="81"/>
            <rFont val="Tahoma"/>
            <family val="2"/>
          </rPr>
          <t>Autor:</t>
        </r>
        <r>
          <rPr>
            <sz val="9"/>
            <color indexed="81"/>
            <rFont val="Tahoma"/>
            <family val="2"/>
          </rPr>
          <t xml:space="preserve">
se debe consignar el egreso personal por la adquisición al contado de un inmueble para la vivienda cada 5 (cinco) años. Los resultados negativos derivados de estos egresos pueden ser objeto de compensación o arrastre en los siguientes ejercicios fiscales.
A tal efecto se deberá considerar lo establecido en el artículo 64 y el numeral 2 del artículo 66 de la Ley N° 6380/2019.
</t>
        </r>
      </text>
    </comment>
    <comment ref="L26" authorId="0" shapeId="0">
      <text>
        <r>
          <rPr>
            <b/>
            <sz val="9"/>
            <color indexed="81"/>
            <rFont val="Tahoma"/>
            <family val="2"/>
          </rPr>
          <t>Autor:</t>
        </r>
        <r>
          <rPr>
            <sz val="9"/>
            <color indexed="81"/>
            <rFont val="Tahoma"/>
            <family val="2"/>
          </rPr>
          <t xml:space="preserve">
el Sistema consignará automáticamente la sumatoria de las casillas 22 y 23. </t>
        </r>
      </text>
    </comment>
    <comment ref="L29" authorId="0" shapeId="0">
      <text>
        <r>
          <rPr>
            <b/>
            <sz val="9"/>
            <color indexed="81"/>
            <rFont val="Tahoma"/>
            <family val="2"/>
          </rPr>
          <t>Autor:</t>
        </r>
        <r>
          <rPr>
            <sz val="9"/>
            <color indexed="81"/>
            <rFont val="Tahoma"/>
            <family val="2"/>
          </rPr>
          <t xml:space="preserve">
el Sistema consignará automáticamente el monto de los ingresos brutos gravados percibidos en el ejercicio fiscal que se liquida, declarado en la casilla 14 del Rubro 1. </t>
        </r>
      </text>
    </comment>
    <comment ref="L30" authorId="0" shapeId="0">
      <text>
        <r>
          <rPr>
            <b/>
            <sz val="9"/>
            <color indexed="81"/>
            <rFont val="Tahoma"/>
            <family val="2"/>
          </rPr>
          <t>Autor:</t>
        </r>
        <r>
          <rPr>
            <sz val="9"/>
            <color indexed="81"/>
            <rFont val="Tahoma"/>
            <family val="2"/>
          </rPr>
          <t xml:space="preserve">
el Sistema consignará automáticamente los egresos deducidos del ejercicio fiscal, monto proveniente de la casilla 22, limitado hasta el monto de los ingresos gravados registrado en la casilla 25, conforme a lo establecido el artículo 64 de la Ley N° 6380/2019. </t>
        </r>
      </text>
    </comment>
    <comment ref="L31" authorId="0" shapeId="0">
      <text>
        <r>
          <rPr>
            <b/>
            <sz val="9"/>
            <color indexed="81"/>
            <rFont val="Tahoma"/>
            <family val="2"/>
          </rPr>
          <t>Autor:</t>
        </r>
        <r>
          <rPr>
            <sz val="9"/>
            <color indexed="81"/>
            <rFont val="Tahoma"/>
            <family val="2"/>
          </rPr>
          <t xml:space="preserve">
el Sistema consignará automáticamente el resultado después de descontar los Egresos Deducibles, equivalente a la diferencia entre los montos registrados en las casillas 25 y 26. </t>
        </r>
      </text>
    </comment>
    <comment ref="L32" authorId="0" shapeId="0">
      <text>
        <r>
          <rPr>
            <b/>
            <sz val="9"/>
            <color indexed="81"/>
            <rFont val="Tahoma"/>
            <family val="2"/>
          </rPr>
          <t>Autor:</t>
        </r>
        <r>
          <rPr>
            <sz val="9"/>
            <color indexed="81"/>
            <rFont val="Tahoma"/>
            <family val="2"/>
          </rPr>
          <t xml:space="preserve">
el Sistema consignará el egreso personal por la adquisición al contado de un inmueble para la vivienda cada 5 (cinco) años. El Sistema consignará automáticamente el monto de la casilla 23, aunque solamente hasta el monto registrado en la casilla 27. </t>
        </r>
      </text>
    </comment>
    <comment ref="L33" authorId="0" shapeId="0">
      <text>
        <r>
          <rPr>
            <b/>
            <sz val="9"/>
            <color indexed="81"/>
            <rFont val="Tahoma"/>
            <family val="2"/>
          </rPr>
          <t>Autor:</t>
        </r>
        <r>
          <rPr>
            <sz val="9"/>
            <color indexed="81"/>
            <rFont val="Tahoma"/>
            <family val="2"/>
          </rPr>
          <t xml:space="preserve">
el Sistema calculará automáticamente el subtotal de la renta neta imponible antes de considerar el saldo arrastrable de pérdidas de ejercicios anteriores, si existiere, equivalente a la diferencia entre los montos consignados en las casillas 27 y 28. </t>
        </r>
      </text>
    </comment>
    <comment ref="L34" authorId="0" shapeId="0">
      <text>
        <r>
          <rPr>
            <b/>
            <sz val="9"/>
            <color indexed="81"/>
            <rFont val="Tahoma"/>
            <family val="2"/>
          </rPr>
          <t>Autor:</t>
        </r>
        <r>
          <rPr>
            <sz val="9"/>
            <color indexed="81"/>
            <rFont val="Tahoma"/>
            <family val="2"/>
          </rPr>
          <t xml:space="preserve">
el Sistema consignará automáticamente el monto total o porción de los préstamos/financiaciones obtenidos y utilizados en el ejercicio o el remanente de los ingresos gravados de los 5 (cinco) últimos ejercicios fiscales anteriores, según el numeral 2 del artículo 66 de la Ley N° 6380/2019, proveniente de la casilla 102 del Anexo, solamente cuando el Total de los egresos por la adquisición al contado de un inmueble para la vivienda supera el valor registrado en la casilla 27.</t>
        </r>
      </text>
    </comment>
    <comment ref="L35" authorId="0" shapeId="0">
      <text>
        <r>
          <rPr>
            <b/>
            <sz val="9"/>
            <color indexed="81"/>
            <rFont val="Tahoma"/>
            <family val="2"/>
          </rPr>
          <t>Autor:</t>
        </r>
        <r>
          <rPr>
            <sz val="9"/>
            <color indexed="81"/>
            <rFont val="Tahoma"/>
            <family val="2"/>
          </rPr>
          <t xml:space="preserve">
el Sistema consignará automáticamente el saldo de los egresos por la adquisición de un inmueble para la vivienda no arrastrable (Pérdida fiscal no arrastrable) en caso que no hayan sido cubiertos con los ingresos gravados del ejercicio fiscal que se liquida, con préstamos y/o remanente de ingresos gravados de ejercicios fiscales anteriores y siempre que el valor de la casilla 30 sea “0” (cero).</t>
        </r>
      </text>
    </comment>
    <comment ref="L36" authorId="0" shapeId="0">
      <text>
        <r>
          <rPr>
            <b/>
            <sz val="9"/>
            <color indexed="81"/>
            <rFont val="Tahoma"/>
            <family val="2"/>
          </rPr>
          <t>Autor:</t>
        </r>
        <r>
          <rPr>
            <sz val="9"/>
            <color indexed="81"/>
            <rFont val="Tahoma"/>
            <family val="2"/>
          </rPr>
          <t xml:space="preserve">
el Sistema calculará automáticamente la Pérdida fiscal arrastrable al siguiente ejercicio fiscal, que corresponde al monto de los egresos por la adquisición de un inmueble que ha superado la renta bruta, pero que ha sido cubierto con préstamos, financiaciones y/o remanente utilizados en el ejercicio fiscal que se liquida, registrados en la casilla 102 del Anexo.</t>
        </r>
      </text>
    </comment>
    <comment ref="L39" authorId="0" shapeId="0">
      <text>
        <r>
          <rPr>
            <b/>
            <sz val="9"/>
            <color indexed="81"/>
            <rFont val="Tahoma"/>
            <family val="2"/>
          </rPr>
          <t>Autor:</t>
        </r>
        <r>
          <rPr>
            <sz val="9"/>
            <color indexed="81"/>
            <rFont val="Tahoma"/>
            <family val="2"/>
          </rPr>
          <t xml:space="preserve">
el Sistema trasladará automáticamente el monto de la casilla 32, correspondiente a la pérdida fiscal arrastrable por la adquisición de un inmueble, producida en el ejercicio fiscal que se liquida. </t>
        </r>
      </text>
    </comment>
    <comment ref="L40" authorId="0" shapeId="0">
      <text>
        <r>
          <rPr>
            <b/>
            <sz val="9"/>
            <color indexed="81"/>
            <rFont val="Tahoma"/>
            <family val="2"/>
          </rPr>
          <t>Autor:</t>
        </r>
        <r>
          <rPr>
            <sz val="9"/>
            <color indexed="81"/>
            <rFont val="Tahoma"/>
            <family val="2"/>
          </rPr>
          <t xml:space="preserve">
se debe consignar el monto de la pérdida fiscal por la adquisición de un inmueble para la vivienda, proveniente del ejercicio fiscal anterior. </t>
        </r>
      </text>
    </comment>
    <comment ref="L41" authorId="0" shapeId="0">
      <text>
        <r>
          <rPr>
            <b/>
            <sz val="9"/>
            <color indexed="81"/>
            <rFont val="Tahoma"/>
            <family val="2"/>
          </rPr>
          <t>Autor:</t>
        </r>
        <r>
          <rPr>
            <sz val="9"/>
            <color indexed="81"/>
            <rFont val="Tahoma"/>
            <family val="2"/>
          </rPr>
          <t xml:space="preserve">
el Sistema calculará automáticamente el acumulado de pérdida fiscal por adquisición de un inmueble, correspondiente a la sumatoria de las casillas 33 y 34. </t>
        </r>
      </text>
    </comment>
    <comment ref="L42" authorId="0" shapeId="0">
      <text>
        <r>
          <rPr>
            <b/>
            <sz val="9"/>
            <color indexed="81"/>
            <rFont val="Tahoma"/>
            <family val="2"/>
          </rPr>
          <t>Autor:</t>
        </r>
        <r>
          <rPr>
            <sz val="9"/>
            <color indexed="81"/>
            <rFont val="Tahoma"/>
            <family val="2"/>
          </rPr>
          <t xml:space="preserve">
se debe consignar la porción de pérdida fiscal arrastrable, que debe excluirse en el ejercicio que se liquida por haber superado los 5 años de arrastre permitidos, según el artículo 66 de la Ley N° 6380/2019</t>
        </r>
      </text>
    </comment>
    <comment ref="L43" authorId="0" shapeId="0">
      <text>
        <r>
          <rPr>
            <b/>
            <sz val="9"/>
            <color indexed="81"/>
            <rFont val="Tahoma"/>
            <family val="2"/>
          </rPr>
          <t>Autor:</t>
        </r>
        <r>
          <rPr>
            <sz val="9"/>
            <color indexed="81"/>
            <rFont val="Tahoma"/>
            <family val="2"/>
          </rPr>
          <t xml:space="preserve">
el Sistema calculará automáticamente el saldo de Pérdida Fiscal arrastrable susceptible de ser compensado en la liquidación del impuesto, que corresponde a la diferencia entre los montos consignados en las casillas 35 y 36. </t>
        </r>
      </text>
    </comment>
    <comment ref="L44" authorId="0" shapeId="0">
      <text>
        <r>
          <rPr>
            <b/>
            <sz val="9"/>
            <color indexed="81"/>
            <rFont val="Tahoma"/>
            <family val="2"/>
          </rPr>
          <t>Autor:</t>
        </r>
        <r>
          <rPr>
            <sz val="9"/>
            <color indexed="81"/>
            <rFont val="Tahoma"/>
            <family val="2"/>
          </rPr>
          <t xml:space="preserve">
se debe consignar la porción de pérdida fiscal, proveniente de ejercicios fiscales anteriores, que se compensa con la renta neta del presente ejercicio consignada en la casilla 29, la cual estará limitada al 20% de dicha renta neta, conforme al artículo 66 de la Ley N° 6380/2019.</t>
        </r>
      </text>
    </comment>
    <comment ref="L45" authorId="0" shapeId="0">
      <text>
        <r>
          <rPr>
            <b/>
            <sz val="9"/>
            <color indexed="81"/>
            <rFont val="Tahoma"/>
            <family val="2"/>
          </rPr>
          <t>Autor:</t>
        </r>
        <r>
          <rPr>
            <sz val="9"/>
            <color indexed="81"/>
            <rFont val="Tahoma"/>
            <family val="2"/>
          </rPr>
          <t xml:space="preserve">
el Sistema calculará automáticamente el saldo de Pérdida Fiscal arrastrable, susceptible de ser trasladado al ejercicio fiscal siguiente, resultante de la diferencia entre los montos consignados en las casillas 37 y 38. Este resultado podrá trasladarse en el siguiente ejercicio fiscal, en la casilla 34. </t>
        </r>
      </text>
    </comment>
    <comment ref="L48" authorId="0" shapeId="0">
      <text>
        <r>
          <rPr>
            <b/>
            <sz val="9"/>
            <color indexed="81"/>
            <rFont val="Tahoma"/>
            <family val="2"/>
          </rPr>
          <t>Autor:</t>
        </r>
        <r>
          <rPr>
            <sz val="9"/>
            <color indexed="81"/>
            <rFont val="Tahoma"/>
            <family val="2"/>
          </rPr>
          <t xml:space="preserve">
el Sistema calculará automáticamente la renta neta imponible, diferencia entre las casillas 29 y 38. </t>
        </r>
      </text>
    </comment>
    <comment ref="H52" authorId="0" shapeId="0">
      <text>
        <r>
          <rPr>
            <b/>
            <sz val="9"/>
            <color indexed="81"/>
            <rFont val="Tahoma"/>
            <family val="2"/>
          </rPr>
          <t>Autor:</t>
        </r>
        <r>
          <rPr>
            <sz val="9"/>
            <color indexed="81"/>
            <rFont val="Tahoma"/>
            <family val="2"/>
          </rPr>
          <t xml:space="preserve">
se debe consignar el saldo a favor del contribuyente del ejercicio fiscal anterior, si hubiere. Proviene de la casilla 44 del Rubro 5 de la Declaración Jurada del ejercicio fiscal anterior. </t>
        </r>
      </text>
    </comment>
    <comment ref="H53" authorId="0" shapeId="0">
      <text>
        <r>
          <rPr>
            <b/>
            <sz val="9"/>
            <color indexed="81"/>
            <rFont val="Tahoma"/>
            <family val="2"/>
          </rPr>
          <t>Autor:</t>
        </r>
        <r>
          <rPr>
            <sz val="9"/>
            <color indexed="81"/>
            <rFont val="Tahoma"/>
            <family val="2"/>
          </rPr>
          <t xml:space="preserve">
se debe consignar el monto de las retenciones a cuenta de este impuesto que le fueran practicadas durante el ejercicio fiscal que se liquida, por personas o entidades designadas como Agentes de Retención. </t>
        </r>
      </text>
    </comment>
    <comment ref="H54" authorId="0" shapeId="0">
      <text>
        <r>
          <rPr>
            <b/>
            <sz val="9"/>
            <color indexed="81"/>
            <rFont val="Tahoma"/>
            <family val="2"/>
          </rPr>
          <t>Autor:</t>
        </r>
        <r>
          <rPr>
            <sz val="9"/>
            <color indexed="81"/>
            <rFont val="Tahoma"/>
            <family val="2"/>
          </rPr>
          <t xml:space="preserve">
se debe consignar el monto de las percepciones a cuenta de este impuesto que le fueron practicadas durante el ejercicio fiscal que se liquida, por las personas o entidades designadas como Agentes de 
Percepción. 
</t>
        </r>
      </text>
    </comment>
    <comment ref="L55" authorId="0" shapeId="0">
      <text>
        <r>
          <rPr>
            <b/>
            <sz val="9"/>
            <color indexed="81"/>
            <rFont val="Tahoma"/>
            <family val="2"/>
          </rPr>
          <t>Autor:</t>
        </r>
        <r>
          <rPr>
            <sz val="9"/>
            <color indexed="81"/>
            <rFont val="Tahoma"/>
            <family val="2"/>
          </rPr>
          <t xml:space="preserve">
el Sistema consignará el valor correspondiente a la multa por contravención, la que se determinará de acuerdo con lo establecido en el artículo 
176 de la Ley N° 125/1991 y demás normas reglamentarias, cuando la presentación de la Declaración Jurada se realice con posterioridad a la fecha de vencimiento. 
</t>
        </r>
      </text>
    </comment>
    <comment ref="H56" authorId="0" shapeId="0">
      <text>
        <r>
          <rPr>
            <b/>
            <sz val="9"/>
            <color indexed="81"/>
            <rFont val="Tahoma"/>
            <family val="2"/>
          </rPr>
          <t>Autor:</t>
        </r>
        <r>
          <rPr>
            <sz val="9"/>
            <color indexed="81"/>
            <rFont val="Tahoma"/>
            <family val="2"/>
          </rPr>
          <t xml:space="preserve">
la sumatoria de los montos consignados en las casillas 40 al 42. </t>
        </r>
      </text>
    </comment>
    <comment ref="L56" authorId="0" shapeId="0">
      <text>
        <r>
          <rPr>
            <b/>
            <sz val="9"/>
            <color indexed="81"/>
            <rFont val="Tahoma"/>
            <family val="2"/>
          </rPr>
          <t>Autor:</t>
        </r>
        <r>
          <rPr>
            <sz val="9"/>
            <color indexed="81"/>
            <rFont val="Tahoma"/>
            <family val="2"/>
          </rPr>
          <t xml:space="preserve">
la sumatoria de los montos consignados en las casillas 46 al 49. </t>
        </r>
      </text>
    </comment>
    <comment ref="H57" authorId="0" shapeId="0">
      <text>
        <r>
          <rPr>
            <b/>
            <sz val="9"/>
            <color indexed="81"/>
            <rFont val="Tahoma"/>
            <family val="2"/>
          </rPr>
          <t>Autor:</t>
        </r>
        <r>
          <rPr>
            <sz val="9"/>
            <color indexed="81"/>
            <rFont val="Tahoma"/>
            <family val="2"/>
          </rPr>
          <t xml:space="preserve">
el Sistema calculará automáticamente el saldo a favor del contribuyente que puede ser trasladado al siguiente ejercicio fiscal, resultante de la diferencia entre las casillas 43 y 50, en caso de que la casilla 43 sea mayor, caso contrario consignará el valor cero (0).</t>
        </r>
      </text>
    </comment>
    <comment ref="L58" authorId="0" shapeId="0">
      <text>
        <r>
          <rPr>
            <b/>
            <sz val="9"/>
            <color indexed="81"/>
            <rFont val="Tahoma"/>
            <family val="2"/>
          </rPr>
          <t>Autor:</t>
        </r>
        <r>
          <rPr>
            <sz val="9"/>
            <color indexed="81"/>
            <rFont val="Tahoma"/>
            <family val="2"/>
          </rPr>
          <t xml:space="preserve">
el Sistema calculará automáticamente el saldo del impuesto a ingresar a favor del fisco, resultante de la diferencia entre las casillas 50 y 43, en caso que la casilla 50 sea mayor, caso contrario consignará el valor cero (0).</t>
        </r>
      </text>
    </comment>
  </commentList>
</comments>
</file>

<file path=xl/comments5.xml><?xml version="1.0" encoding="utf-8"?>
<comments xmlns="http://schemas.openxmlformats.org/spreadsheetml/2006/main">
  <authors>
    <author>Autor</author>
    <author>Propietario</author>
  </authors>
  <commentList>
    <comment ref="E2" authorId="0" shapeId="0">
      <text>
        <r>
          <rPr>
            <b/>
            <sz val="9"/>
            <color indexed="81"/>
            <rFont val="Tahoma"/>
            <family val="2"/>
          </rPr>
          <t>Autor:</t>
        </r>
        <r>
          <rPr>
            <sz val="9"/>
            <color indexed="81"/>
            <rFont val="Tahoma"/>
            <family val="2"/>
          </rPr>
          <t xml:space="preserve">
Este número será asignado automáticamente por el Sistema Marangatu. </t>
        </r>
      </text>
    </comment>
    <comment ref="H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G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6"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8" authorId="1" shapeId="0">
      <text>
        <r>
          <rPr>
            <b/>
            <sz val="9"/>
            <color indexed="81"/>
            <rFont val="Tahoma"/>
            <family val="2"/>
          </rPr>
          <t>Propietario:</t>
        </r>
        <r>
          <rPr>
            <sz val="9"/>
            <color indexed="81"/>
            <rFont val="Tahoma"/>
            <family val="2"/>
          </rPr>
          <t xml:space="preserve">
Deberá indicarse el ejercicio fiscal al cual corresponde la información que se declara (Ej.: 
«2020»). </t>
        </r>
      </text>
    </comment>
    <comment ref="H12" authorId="0" shapeId="0">
      <text>
        <r>
          <rPr>
            <b/>
            <sz val="9"/>
            <color indexed="81"/>
            <rFont val="Tahoma"/>
            <family val="2"/>
          </rPr>
          <t>Autor:</t>
        </r>
        <r>
          <rPr>
            <sz val="9"/>
            <color indexed="81"/>
            <rFont val="Tahoma"/>
            <family val="2"/>
          </rPr>
          <t xml:space="preserve">
se debe consignar la suma de todos los ingresos exonerados, tales como: aguinaldo o décimo tercer salario exigido por el Código del Trabajo, indemnizaciones por despido ajustadas al mínimo legal, jubilaciones y pensiones graciables o no contributivas, remuneraciones percibidas como becario de programas nacionales de becas en el exterior promovidos por el Gobierno Nacional, destinados a la cobertura de los gastos de estadía y viático. </t>
        </r>
      </text>
    </comment>
    <comment ref="L12" authorId="0" shapeId="0">
      <text>
        <r>
          <rPr>
            <b/>
            <sz val="9"/>
            <color indexed="81"/>
            <rFont val="Tahoma"/>
            <family val="2"/>
          </rPr>
          <t>Autor:</t>
        </r>
        <r>
          <rPr>
            <sz val="9"/>
            <color indexed="81"/>
            <rFont val="Tahoma"/>
            <family val="2"/>
          </rPr>
          <t xml:space="preserve">
se debe consignar la suma de todos los Ingresos Gravados, percibidos en el ejercicio fiscal que se liquida</t>
        </r>
      </text>
    </comment>
    <comment ref="H13" authorId="0" shapeId="0">
      <text>
        <r>
          <rPr>
            <b/>
            <sz val="9"/>
            <color indexed="81"/>
            <rFont val="Tahoma"/>
            <family val="2"/>
          </rPr>
          <t>Autor:</t>
        </r>
        <r>
          <rPr>
            <sz val="9"/>
            <color indexed="81"/>
            <rFont val="Tahoma"/>
            <family val="2"/>
          </rPr>
          <t xml:space="preserve">
se debe consignar la suma de todos los ingresos exonerados, en carácter de padres, tutores y curadores</t>
        </r>
      </text>
    </comment>
    <comment ref="L13" authorId="0" shapeId="0">
      <text>
        <r>
          <rPr>
            <b/>
            <sz val="9"/>
            <color indexed="81"/>
            <rFont val="Tahoma"/>
            <family val="2"/>
          </rPr>
          <t>Autor:</t>
        </r>
        <r>
          <rPr>
            <sz val="9"/>
            <color indexed="81"/>
            <rFont val="Tahoma"/>
            <family val="2"/>
          </rPr>
          <t xml:space="preserve">
la suma de todos los ingresos gravados, percibidos en el ejercicio fiscal que se liquida, en carácter de padres, tutores o curadores por las rentas que obtengan los hijos bajo su patria potestad o las personas bajo su tutela o curatela, conforme al artículo 4° del Anexo del Decreto N° 3184/2019 y siempre que se realice dentro del marco legal establecido por el Consejo Nacional de Niñez y Adolescencia</t>
        </r>
      </text>
    </comment>
    <comment ref="L14" authorId="0" shapeId="0">
      <text>
        <r>
          <rPr>
            <b/>
            <sz val="9"/>
            <color indexed="81"/>
            <rFont val="Tahoma"/>
            <family val="2"/>
          </rPr>
          <t>Autor:</t>
        </r>
        <r>
          <rPr>
            <sz val="9"/>
            <color indexed="81"/>
            <rFont val="Tahoma"/>
            <family val="2"/>
          </rPr>
          <t xml:space="preserve">
el Sistema calculará automáticamente la sumatoria de las casillas 12 y 13.  </t>
        </r>
      </text>
    </comment>
    <comment ref="L17" authorId="0" shapeId="0">
      <text>
        <r>
          <rPr>
            <b/>
            <sz val="9"/>
            <color indexed="81"/>
            <rFont val="Tahoma"/>
            <family val="2"/>
          </rPr>
          <t>Autor:</t>
        </r>
        <r>
          <rPr>
            <sz val="9"/>
            <color indexed="81"/>
            <rFont val="Tahoma"/>
            <family val="2"/>
          </rPr>
          <t xml:space="preserve">
se deben consignar los egresos directamente relacionados con la actividad gravada, conforme al artículo 64 de la Ley N° 6380/2019. </t>
        </r>
      </text>
    </comment>
    <comment ref="L18" authorId="0" shapeId="0">
      <text>
        <r>
          <rPr>
            <b/>
            <sz val="9"/>
            <color indexed="81"/>
            <rFont val="Tahoma"/>
            <family val="2"/>
          </rPr>
          <t>Autor:</t>
        </r>
        <r>
          <rPr>
            <sz val="9"/>
            <color indexed="81"/>
            <rFont val="Tahoma"/>
            <family val="2"/>
          </rPr>
          <t xml:space="preserve">
se deben consignar los egresos personales y a favor de sus familiares a cargo realizados en el país (alimentación, vestimenta, salud, educación, arrendamiento y mantenimiento de la vivienda, adquisición de mobiliario, electrodomésticos y enseres para el hogar, erogaciones en concepto de esparcimiento, siempre que se realicen en el territorio nacional o hayan sido adquiridos en el país).  
Asimismo, se deberá incluir las cuotas de amortización e intereses abonados en el ejercicio fiscal por la adquisición de un inmueble para la vivienda cada 5 (cinco) años, incluida la construcción, remodelación o refacción de la misma, cuando la adquisición se haya realizado conforme al numeral 1 del artículo 66 de la Ley N° 6380/2019. 
Los egresos por las construcciones, remodelaciones o refacciones de la vivienda que fue adquirida al contado, de conformidad con el numeral 2 del artículo 66 de la Ley N° 6380/2019 también podrán ser consignados en la presente casilla. 
</t>
        </r>
      </text>
    </comment>
    <comment ref="L19" authorId="0" shapeId="0">
      <text>
        <r>
          <rPr>
            <b/>
            <sz val="9"/>
            <color indexed="81"/>
            <rFont val="Tahoma"/>
            <family val="2"/>
          </rPr>
          <t>Autor:</t>
        </r>
        <r>
          <rPr>
            <sz val="9"/>
            <color indexed="81"/>
            <rFont val="Tahoma"/>
            <family val="2"/>
          </rPr>
          <t xml:space="preserve">
se deben consignar los egresos personales y a favor de los familiares a cargo, realizados en el exterior destinado exclusivamente a la salud y a la educación, conforme al artículo 64 de la Ley N° 6380/2019 y al artículo 56 del Anexo del Decreto N° 3184/2019. </t>
        </r>
      </text>
    </comment>
    <comment ref="L20" authorId="0" shapeId="0">
      <text>
        <r>
          <rPr>
            <b/>
            <sz val="9"/>
            <color indexed="81"/>
            <rFont val="Tahoma"/>
            <family val="2"/>
          </rPr>
          <t>Autor:</t>
        </r>
        <r>
          <rPr>
            <sz val="9"/>
            <color indexed="81"/>
            <rFont val="Tahoma"/>
            <family val="2"/>
          </rPr>
          <t xml:space="preserve">
se debe consignar el egreso personal por la adquisición de un autovehículo cada 3 (tres) años, conforme al numeral 3 del artículo 64 de la Ley N° 6380/2019. </t>
        </r>
      </text>
    </comment>
    <comment ref="L21" authorId="0" shapeId="0">
      <text>
        <r>
          <rPr>
            <b/>
            <sz val="9"/>
            <color indexed="81"/>
            <rFont val="Tahoma"/>
            <family val="2"/>
          </rPr>
          <t>Autor:</t>
        </r>
        <r>
          <rPr>
            <sz val="9"/>
            <color indexed="81"/>
            <rFont val="Tahoma"/>
            <family val="2"/>
          </rPr>
          <t xml:space="preserve">
se debe consignar el aporte patronal a favor del trabajador realizado al Sistema de Seguridad Social creado o admitido por Ley o Decreto-Ley, conforme al numeral 5 del artículo 64 de la Ley N° 6380/2019. </t>
        </r>
      </text>
    </comment>
    <comment ref="L22" authorId="0" shapeId="0">
      <text>
        <r>
          <rPr>
            <b/>
            <sz val="9"/>
            <color indexed="81"/>
            <rFont val="Tahoma"/>
            <family val="2"/>
          </rPr>
          <t>Autor:</t>
        </r>
        <r>
          <rPr>
            <sz val="9"/>
            <color indexed="81"/>
            <rFont val="Tahoma"/>
            <family val="2"/>
          </rPr>
          <t xml:space="preserve">
se debe consignar el aporte a un Sistema privado de seguridad social realizado por el prestador de servicio personal independiente, conforme al numeral 5 del artículo 64 de la Ley N° 6380/2019. </t>
        </r>
      </text>
    </comment>
    <comment ref="L23" authorId="0" shapeId="0">
      <text>
        <r>
          <rPr>
            <b/>
            <sz val="9"/>
            <color indexed="81"/>
            <rFont val="Tahoma"/>
            <family val="2"/>
          </rPr>
          <t>Autor:</t>
        </r>
        <r>
          <rPr>
            <sz val="9"/>
            <color indexed="81"/>
            <rFont val="Tahoma"/>
            <family val="2"/>
          </rPr>
          <t xml:space="preserve">
se debe consignar las cuotas, diezmos, aportes y donaciones realizadas a favor del Estado y las Municipalidades, las entidades religiosas reconocidas por la autoridad Tributaria como beneficio público, cuando se encuentren constituidas como institución de asistencia social, educativa, cultural, caridad o beneficencia; las asociaciones, fundaciones, clubes sociales y deportivos, sindicatos y gremios, cuerpo de bomberos, entre otros.
Solo se podrá consignar hasta el 5% de la renta bruta gravada del ejercicio fiscal que se liquida (casilla 14), conforme al numeral 6 del artículo 64 de la Ley N° 6380/2019 y al artículo 57 del Anexo del Decreto N° 3184/2019.</t>
        </r>
      </text>
    </comment>
    <comment ref="L24" authorId="0" shapeId="0">
      <text>
        <r>
          <rPr>
            <b/>
            <sz val="9"/>
            <color indexed="81"/>
            <rFont val="Tahoma"/>
            <family val="2"/>
          </rPr>
          <t>Autor:</t>
        </r>
        <r>
          <rPr>
            <sz val="9"/>
            <color indexed="81"/>
            <rFont val="Tahoma"/>
            <family val="2"/>
          </rPr>
          <t xml:space="preserve">
el Sistema consignará automáticamente la sumatoria de las casillas 15 al 21 del presente rubro, los resultados negativos derivados de estos egresos no pueden ser objeto de compensación ni arrastre en los siguientes ejercicios fiscales, conforme al último párrafo del artículo 64 de la Ley N° 6380/2019. </t>
        </r>
      </text>
    </comment>
    <comment ref="L25" authorId="0" shapeId="0">
      <text>
        <r>
          <rPr>
            <b/>
            <sz val="9"/>
            <color indexed="81"/>
            <rFont val="Tahoma"/>
            <family val="2"/>
          </rPr>
          <t>Autor:</t>
        </r>
        <r>
          <rPr>
            <sz val="9"/>
            <color indexed="81"/>
            <rFont val="Tahoma"/>
            <family val="2"/>
          </rPr>
          <t xml:space="preserve">
se debe consignar el egreso personal por la adquisición al contado de un inmueble para la vivienda cada 5 (cinco) años. Los resultados negativos derivados de estos egresos pueden ser objeto de compensación o arrastre en los siguientes ejercicios fiscales.
A tal efecto se deberá considerar lo establecido en el artículo 64 y el numeral 2 del artículo 66 de la Ley N° 6380/2019.
</t>
        </r>
      </text>
    </comment>
    <comment ref="L26" authorId="0" shapeId="0">
      <text>
        <r>
          <rPr>
            <b/>
            <sz val="9"/>
            <color indexed="81"/>
            <rFont val="Tahoma"/>
            <family val="2"/>
          </rPr>
          <t>Autor:</t>
        </r>
        <r>
          <rPr>
            <sz val="9"/>
            <color indexed="81"/>
            <rFont val="Tahoma"/>
            <family val="2"/>
          </rPr>
          <t xml:space="preserve">
el Sistema consignará automáticamente la sumatoria de las casillas 22 y 23. </t>
        </r>
      </text>
    </comment>
    <comment ref="L29" authorId="0" shapeId="0">
      <text>
        <r>
          <rPr>
            <b/>
            <sz val="9"/>
            <color indexed="81"/>
            <rFont val="Tahoma"/>
            <family val="2"/>
          </rPr>
          <t>Autor:</t>
        </r>
        <r>
          <rPr>
            <sz val="9"/>
            <color indexed="81"/>
            <rFont val="Tahoma"/>
            <family val="2"/>
          </rPr>
          <t xml:space="preserve">
el Sistema consignará automáticamente el monto de los ingresos brutos gravados percibidos en el ejercicio fiscal que se liquida, declarado en la casilla 14 del Rubro 1. </t>
        </r>
      </text>
    </comment>
    <comment ref="L30" authorId="0" shapeId="0">
      <text>
        <r>
          <rPr>
            <b/>
            <sz val="9"/>
            <color indexed="81"/>
            <rFont val="Tahoma"/>
            <family val="2"/>
          </rPr>
          <t>Autor:</t>
        </r>
        <r>
          <rPr>
            <sz val="9"/>
            <color indexed="81"/>
            <rFont val="Tahoma"/>
            <family val="2"/>
          </rPr>
          <t xml:space="preserve">
el Sistema consignará automáticamente los egresos deducidos del ejercicio fiscal, monto proveniente de la casilla 22, limitado hasta el monto de los ingresos gravados registrado en la casilla 25, conforme a lo establecido el artículo 64 de la Ley N° 6380/2019. </t>
        </r>
      </text>
    </comment>
    <comment ref="L31" authorId="0" shapeId="0">
      <text>
        <r>
          <rPr>
            <b/>
            <sz val="9"/>
            <color indexed="81"/>
            <rFont val="Tahoma"/>
            <family val="2"/>
          </rPr>
          <t>Autor:</t>
        </r>
        <r>
          <rPr>
            <sz val="9"/>
            <color indexed="81"/>
            <rFont val="Tahoma"/>
            <family val="2"/>
          </rPr>
          <t xml:space="preserve">
el Sistema consignará automáticamente el resultado después de descontar los Egresos Deducibles, equivalente a la diferencia entre los montos registrados en las casillas 25 y 26. </t>
        </r>
      </text>
    </comment>
    <comment ref="L32" authorId="0" shapeId="0">
      <text>
        <r>
          <rPr>
            <b/>
            <sz val="9"/>
            <color indexed="81"/>
            <rFont val="Tahoma"/>
            <family val="2"/>
          </rPr>
          <t>Autor:</t>
        </r>
        <r>
          <rPr>
            <sz val="9"/>
            <color indexed="81"/>
            <rFont val="Tahoma"/>
            <family val="2"/>
          </rPr>
          <t xml:space="preserve">
el Sistema consignará el egreso personal por la adquisición al contado de un inmueble para la vivienda cada 5 (cinco) años. El Sistema consignará automáticamente el monto de la casilla 23, aunque solamente hasta el monto registrado en la casilla 27. </t>
        </r>
      </text>
    </comment>
    <comment ref="L33" authorId="0" shapeId="0">
      <text>
        <r>
          <rPr>
            <b/>
            <sz val="9"/>
            <color indexed="81"/>
            <rFont val="Tahoma"/>
            <family val="2"/>
          </rPr>
          <t>Autor:</t>
        </r>
        <r>
          <rPr>
            <sz val="9"/>
            <color indexed="81"/>
            <rFont val="Tahoma"/>
            <family val="2"/>
          </rPr>
          <t xml:space="preserve">
el Sistema calculará automáticamente el subtotal de la renta neta imponible antes de considerar el saldo arrastrable de pérdidas de ejercicios anteriores, si existiere, equivalente a la diferencia entre los montos consignados en las casillas 27 y 28. </t>
        </r>
      </text>
    </comment>
    <comment ref="L34" authorId="0" shapeId="0">
      <text>
        <r>
          <rPr>
            <b/>
            <sz val="9"/>
            <color indexed="81"/>
            <rFont val="Tahoma"/>
            <family val="2"/>
          </rPr>
          <t>Autor:</t>
        </r>
        <r>
          <rPr>
            <sz val="9"/>
            <color indexed="81"/>
            <rFont val="Tahoma"/>
            <family val="2"/>
          </rPr>
          <t xml:space="preserve">
el Sistema consignará automáticamente el monto total o porción de los préstamos/financiaciones obtenidos y utilizados en el ejercicio o el remanente de los ingresos gravados de los 5 (cinco) últimos ejercicios fiscales anteriores, según el numeral 2 del artículo 66 de la Ley N° 6380/2019, proveniente de la casilla 102 del Anexo, solamente cuando el Total de los egresos por la adquisición al contado de un inmueble para la vivienda supera el valor registrado en la casilla 27.</t>
        </r>
      </text>
    </comment>
    <comment ref="L35" authorId="0" shapeId="0">
      <text>
        <r>
          <rPr>
            <b/>
            <sz val="9"/>
            <color indexed="81"/>
            <rFont val="Tahoma"/>
            <family val="2"/>
          </rPr>
          <t>Autor:</t>
        </r>
        <r>
          <rPr>
            <sz val="9"/>
            <color indexed="81"/>
            <rFont val="Tahoma"/>
            <family val="2"/>
          </rPr>
          <t xml:space="preserve">
el Sistema consignará automáticamente el saldo de los egresos por la adquisición de un inmueble para la vivienda no arrastrable (Pérdida fiscal no arrastrable) en caso que no hayan sido cubiertos con los ingresos gravados del ejercicio fiscal que se liquida, con préstamos y/o remanente de ingresos gravados de ejercicios fiscales anteriores y siempre que el valor de la casilla 30 sea “0” (cero).</t>
        </r>
      </text>
    </comment>
    <comment ref="L36" authorId="0" shapeId="0">
      <text>
        <r>
          <rPr>
            <b/>
            <sz val="9"/>
            <color indexed="81"/>
            <rFont val="Tahoma"/>
            <family val="2"/>
          </rPr>
          <t>Autor:</t>
        </r>
        <r>
          <rPr>
            <sz val="9"/>
            <color indexed="81"/>
            <rFont val="Tahoma"/>
            <family val="2"/>
          </rPr>
          <t xml:space="preserve">
el Sistema calculará automáticamente la Pérdida fiscal arrastrable al siguiente ejercicio fiscal, que corresponde al monto de los egresos por la adquisición de un inmueble que ha superado la renta bruta, pero que ha sido cubierto con préstamos, financiaciones y/o remanente utilizados en el ejercicio fiscal que se liquida, registrados en la casilla 102 del Anexo.</t>
        </r>
      </text>
    </comment>
    <comment ref="L39" authorId="0" shapeId="0">
      <text>
        <r>
          <rPr>
            <b/>
            <sz val="9"/>
            <color indexed="81"/>
            <rFont val="Tahoma"/>
            <family val="2"/>
          </rPr>
          <t>Autor:</t>
        </r>
        <r>
          <rPr>
            <sz val="9"/>
            <color indexed="81"/>
            <rFont val="Tahoma"/>
            <family val="2"/>
          </rPr>
          <t xml:space="preserve">
el Sistema trasladará automáticamente el monto de la casilla 32, correspondiente a la pérdida fiscal arrastrable por la adquisición de un inmueble, producida en el ejercicio fiscal que se liquida. </t>
        </r>
      </text>
    </comment>
    <comment ref="L40" authorId="0" shapeId="0">
      <text>
        <r>
          <rPr>
            <b/>
            <sz val="9"/>
            <color indexed="81"/>
            <rFont val="Tahoma"/>
            <family val="2"/>
          </rPr>
          <t>Autor:</t>
        </r>
        <r>
          <rPr>
            <sz val="9"/>
            <color indexed="81"/>
            <rFont val="Tahoma"/>
            <family val="2"/>
          </rPr>
          <t xml:space="preserve">
se debe consignar el monto de la pérdida fiscal por la adquisición de un inmueble para la vivienda, proveniente del ejercicio fiscal anterior. </t>
        </r>
      </text>
    </comment>
    <comment ref="L41" authorId="0" shapeId="0">
      <text>
        <r>
          <rPr>
            <b/>
            <sz val="9"/>
            <color indexed="81"/>
            <rFont val="Tahoma"/>
            <family val="2"/>
          </rPr>
          <t>Autor:</t>
        </r>
        <r>
          <rPr>
            <sz val="9"/>
            <color indexed="81"/>
            <rFont val="Tahoma"/>
            <family val="2"/>
          </rPr>
          <t xml:space="preserve">
el Sistema calculará automáticamente el acumulado de pérdida fiscal por adquisición de un inmueble, correspondiente a la sumatoria de las casillas 33 y 34. </t>
        </r>
      </text>
    </comment>
    <comment ref="L42" authorId="0" shapeId="0">
      <text>
        <r>
          <rPr>
            <b/>
            <sz val="9"/>
            <color indexed="81"/>
            <rFont val="Tahoma"/>
            <family val="2"/>
          </rPr>
          <t>Autor:</t>
        </r>
        <r>
          <rPr>
            <sz val="9"/>
            <color indexed="81"/>
            <rFont val="Tahoma"/>
            <family val="2"/>
          </rPr>
          <t xml:space="preserve">
se debe consignar la porción de pérdida fiscal arrastrable, que debe excluirse en el ejercicio que se liquida por haber superado los 5 años de arrastre permitidos, según el artículo 66 de la Ley N° 6380/2019</t>
        </r>
      </text>
    </comment>
    <comment ref="L43" authorId="0" shapeId="0">
      <text>
        <r>
          <rPr>
            <b/>
            <sz val="9"/>
            <color indexed="81"/>
            <rFont val="Tahoma"/>
            <family val="2"/>
          </rPr>
          <t>Autor:</t>
        </r>
        <r>
          <rPr>
            <sz val="9"/>
            <color indexed="81"/>
            <rFont val="Tahoma"/>
            <family val="2"/>
          </rPr>
          <t xml:space="preserve">
el Sistema calculará automáticamente el saldo de Pérdida Fiscal arrastrable susceptible de ser compensado en la liquidación del impuesto, que corresponde a la diferencia entre los montos consignados en las casillas 35 y 36. </t>
        </r>
      </text>
    </comment>
    <comment ref="L44" authorId="0" shapeId="0">
      <text>
        <r>
          <rPr>
            <b/>
            <sz val="9"/>
            <color indexed="81"/>
            <rFont val="Tahoma"/>
            <family val="2"/>
          </rPr>
          <t>Autor:</t>
        </r>
        <r>
          <rPr>
            <sz val="9"/>
            <color indexed="81"/>
            <rFont val="Tahoma"/>
            <family val="2"/>
          </rPr>
          <t xml:space="preserve">
se debe consignar la porción de pérdida fiscal, proveniente de ejercicios fiscales anteriores, que se compensa con la renta neta del presente ejercicio consignada en la casilla 29, la cual estará limitada al 20% de dicha renta neta, conforme al artículo 66 de la Ley N° 6380/2019.</t>
        </r>
      </text>
    </comment>
    <comment ref="L45" authorId="0" shapeId="0">
      <text>
        <r>
          <rPr>
            <b/>
            <sz val="9"/>
            <color indexed="81"/>
            <rFont val="Tahoma"/>
            <family val="2"/>
          </rPr>
          <t>Autor:</t>
        </r>
        <r>
          <rPr>
            <sz val="9"/>
            <color indexed="81"/>
            <rFont val="Tahoma"/>
            <family val="2"/>
          </rPr>
          <t xml:space="preserve">
el Sistema calculará automáticamente el saldo de Pérdida Fiscal arrastrable, susceptible de ser trasladado al ejercicio fiscal siguiente, resultante de la diferencia entre los montos consignados en las casillas 37 y 38. Este resultado podrá trasladarse en el siguiente ejercicio fiscal, en la casilla 34. </t>
        </r>
      </text>
    </comment>
    <comment ref="L48" authorId="0" shapeId="0">
      <text>
        <r>
          <rPr>
            <b/>
            <sz val="9"/>
            <color indexed="81"/>
            <rFont val="Tahoma"/>
            <family val="2"/>
          </rPr>
          <t>Autor:</t>
        </r>
        <r>
          <rPr>
            <sz val="9"/>
            <color indexed="81"/>
            <rFont val="Tahoma"/>
            <family val="2"/>
          </rPr>
          <t xml:space="preserve">
el Sistema calculará automáticamente la renta neta imponible, diferencia entre las casillas 29 y 38. </t>
        </r>
      </text>
    </comment>
    <comment ref="H52" authorId="0" shapeId="0">
      <text>
        <r>
          <rPr>
            <b/>
            <sz val="9"/>
            <color indexed="81"/>
            <rFont val="Tahoma"/>
            <family val="2"/>
          </rPr>
          <t>Autor:</t>
        </r>
        <r>
          <rPr>
            <sz val="9"/>
            <color indexed="81"/>
            <rFont val="Tahoma"/>
            <family val="2"/>
          </rPr>
          <t xml:space="preserve">
se debe consignar el saldo a favor del contribuyente del ejercicio fiscal anterior, si hubiere. Proviene de la casilla 44 del Rubro 5 de la Declaración Jurada del ejercicio fiscal anterior. </t>
        </r>
      </text>
    </comment>
    <comment ref="H53" authorId="0" shapeId="0">
      <text>
        <r>
          <rPr>
            <b/>
            <sz val="9"/>
            <color indexed="81"/>
            <rFont val="Tahoma"/>
            <family val="2"/>
          </rPr>
          <t>Autor:</t>
        </r>
        <r>
          <rPr>
            <sz val="9"/>
            <color indexed="81"/>
            <rFont val="Tahoma"/>
            <family val="2"/>
          </rPr>
          <t xml:space="preserve">
se debe consignar el monto de las retenciones a cuenta de este impuesto que le fueran practicadas durante el ejercicio fiscal que se liquida, por personas o entidades designadas como Agentes de Retención. </t>
        </r>
      </text>
    </comment>
    <comment ref="H54" authorId="0" shapeId="0">
      <text>
        <r>
          <rPr>
            <b/>
            <sz val="9"/>
            <color indexed="81"/>
            <rFont val="Tahoma"/>
            <family val="2"/>
          </rPr>
          <t>Autor:</t>
        </r>
        <r>
          <rPr>
            <sz val="9"/>
            <color indexed="81"/>
            <rFont val="Tahoma"/>
            <family val="2"/>
          </rPr>
          <t xml:space="preserve">
se debe consignar el monto de las percepciones a cuenta de este impuesto que le fueron practicadas durante el ejercicio fiscal que se liquida, por las personas o entidades designadas como Agentes de 
Percepción. 
</t>
        </r>
      </text>
    </comment>
    <comment ref="L55" authorId="0" shapeId="0">
      <text>
        <r>
          <rPr>
            <b/>
            <sz val="9"/>
            <color indexed="81"/>
            <rFont val="Tahoma"/>
            <family val="2"/>
          </rPr>
          <t>Autor:</t>
        </r>
        <r>
          <rPr>
            <sz val="9"/>
            <color indexed="81"/>
            <rFont val="Tahoma"/>
            <family val="2"/>
          </rPr>
          <t xml:space="preserve">
el Sistema consignará el valor correspondiente a la multa por contravención, la que se determinará de acuerdo con lo establecido en el artículo 
176 de la Ley N° 125/1991 y demás normas reglamentarias, cuando la presentación de la Declaración Jurada se realice con posterioridad a la fecha de vencimiento. 
</t>
        </r>
      </text>
    </comment>
    <comment ref="H56" authorId="0" shapeId="0">
      <text>
        <r>
          <rPr>
            <b/>
            <sz val="9"/>
            <color indexed="81"/>
            <rFont val="Tahoma"/>
            <family val="2"/>
          </rPr>
          <t>Autor:</t>
        </r>
        <r>
          <rPr>
            <sz val="9"/>
            <color indexed="81"/>
            <rFont val="Tahoma"/>
            <family val="2"/>
          </rPr>
          <t xml:space="preserve">
la sumatoria de los montos consignados en las casillas 40 al 42. </t>
        </r>
      </text>
    </comment>
    <comment ref="L56" authorId="0" shapeId="0">
      <text>
        <r>
          <rPr>
            <b/>
            <sz val="9"/>
            <color indexed="81"/>
            <rFont val="Tahoma"/>
            <family val="2"/>
          </rPr>
          <t>Autor:</t>
        </r>
        <r>
          <rPr>
            <sz val="9"/>
            <color indexed="81"/>
            <rFont val="Tahoma"/>
            <family val="2"/>
          </rPr>
          <t xml:space="preserve">
la sumatoria de los montos consignados en las casillas 46 al 49. </t>
        </r>
      </text>
    </comment>
    <comment ref="H57" authorId="0" shapeId="0">
      <text>
        <r>
          <rPr>
            <b/>
            <sz val="9"/>
            <color indexed="81"/>
            <rFont val="Tahoma"/>
            <family val="2"/>
          </rPr>
          <t>Autor:</t>
        </r>
        <r>
          <rPr>
            <sz val="9"/>
            <color indexed="81"/>
            <rFont val="Tahoma"/>
            <family val="2"/>
          </rPr>
          <t xml:space="preserve">
el Sistema calculará automáticamente el saldo a favor del contribuyente que puede ser trasladado al siguiente ejercicio fiscal, resultante de la diferencia entre las casillas 43 y 50, en caso de que la casilla 43 sea mayor, caso contrario consignará el valor cero (0).</t>
        </r>
      </text>
    </comment>
    <comment ref="L58" authorId="0" shapeId="0">
      <text>
        <r>
          <rPr>
            <b/>
            <sz val="9"/>
            <color indexed="81"/>
            <rFont val="Tahoma"/>
            <family val="2"/>
          </rPr>
          <t>Autor:</t>
        </r>
        <r>
          <rPr>
            <sz val="9"/>
            <color indexed="81"/>
            <rFont val="Tahoma"/>
            <family val="2"/>
          </rPr>
          <t xml:space="preserve">
el Sistema calculará automáticamente el saldo del impuesto a ingresar a favor del fisco, resultante de la diferencia entre las casillas 50 y 43, en caso que la casilla 50 sea mayor, caso contrario consignará el valor cero (0).</t>
        </r>
      </text>
    </comment>
  </commentList>
</comments>
</file>

<file path=xl/comments6.xml><?xml version="1.0" encoding="utf-8"?>
<comments xmlns="http://schemas.openxmlformats.org/spreadsheetml/2006/main">
  <authors>
    <author>Autor</author>
    <author>Propietario</author>
  </authors>
  <commentList>
    <comment ref="E2" authorId="0" shapeId="0">
      <text>
        <r>
          <rPr>
            <b/>
            <sz val="9"/>
            <color indexed="81"/>
            <rFont val="Tahoma"/>
            <family val="2"/>
          </rPr>
          <t>Autor:</t>
        </r>
        <r>
          <rPr>
            <sz val="9"/>
            <color indexed="81"/>
            <rFont val="Tahoma"/>
            <family val="2"/>
          </rPr>
          <t xml:space="preserve">
Este número será asignado automáticamente por el Sistema Marangatu. </t>
        </r>
      </text>
    </comment>
    <comment ref="H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G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6"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8" authorId="1" shapeId="0">
      <text>
        <r>
          <rPr>
            <b/>
            <sz val="9"/>
            <color indexed="81"/>
            <rFont val="Tahoma"/>
            <family val="2"/>
          </rPr>
          <t>Propietario:</t>
        </r>
        <r>
          <rPr>
            <sz val="9"/>
            <color indexed="81"/>
            <rFont val="Tahoma"/>
            <family val="2"/>
          </rPr>
          <t xml:space="preserve">
Deberá indicarse el ejercicio fiscal al cual corresponde la información que se declara (Ej.: 
«2020»). </t>
        </r>
      </text>
    </comment>
    <comment ref="H12" authorId="0" shapeId="0">
      <text>
        <r>
          <rPr>
            <b/>
            <sz val="9"/>
            <color indexed="81"/>
            <rFont val="Tahoma"/>
            <family val="2"/>
          </rPr>
          <t>Autor:</t>
        </r>
        <r>
          <rPr>
            <sz val="9"/>
            <color indexed="81"/>
            <rFont val="Tahoma"/>
            <family val="2"/>
          </rPr>
          <t xml:space="preserve">
se debe consignar la suma de todos los ingresos exonerados, tales como: aguinaldo o décimo tercer salario exigido por el Código del Trabajo, indemnizaciones por despido ajustadas al mínimo legal, jubilaciones y pensiones graciables o no contributivas, remuneraciones percibidas como becario de programas nacionales de becas en el exterior promovidos por el Gobierno Nacional, destinados a la cobertura de los gastos de estadía y viático. </t>
        </r>
      </text>
    </comment>
    <comment ref="L12" authorId="0" shapeId="0">
      <text>
        <r>
          <rPr>
            <b/>
            <sz val="9"/>
            <color indexed="81"/>
            <rFont val="Tahoma"/>
            <family val="2"/>
          </rPr>
          <t>Autor:</t>
        </r>
        <r>
          <rPr>
            <sz val="9"/>
            <color indexed="81"/>
            <rFont val="Tahoma"/>
            <family val="2"/>
          </rPr>
          <t xml:space="preserve">
se debe consignar la suma de todos los Ingresos Gravados, percibidos en el ejercicio fiscal que se liquida</t>
        </r>
      </text>
    </comment>
    <comment ref="H13" authorId="0" shapeId="0">
      <text>
        <r>
          <rPr>
            <b/>
            <sz val="9"/>
            <color indexed="81"/>
            <rFont val="Tahoma"/>
            <family val="2"/>
          </rPr>
          <t>Autor:</t>
        </r>
        <r>
          <rPr>
            <sz val="9"/>
            <color indexed="81"/>
            <rFont val="Tahoma"/>
            <family val="2"/>
          </rPr>
          <t xml:space="preserve">
se debe consignar la suma de todos los ingresos exonerados, en carácter de padres, tutores y curadores</t>
        </r>
      </text>
    </comment>
    <comment ref="L13" authorId="0" shapeId="0">
      <text>
        <r>
          <rPr>
            <b/>
            <sz val="9"/>
            <color indexed="81"/>
            <rFont val="Tahoma"/>
            <family val="2"/>
          </rPr>
          <t>Autor:</t>
        </r>
        <r>
          <rPr>
            <sz val="9"/>
            <color indexed="81"/>
            <rFont val="Tahoma"/>
            <family val="2"/>
          </rPr>
          <t xml:space="preserve">
la suma de todos los ingresos gravados, percibidos en el ejercicio fiscal que se liquida, en carácter de padres, tutores o curadores por las rentas que obtengan los hijos bajo su patria potestad o las personas bajo su tutela o curatela, conforme al artículo 4° del Anexo del Decreto N° 3184/2019 y siempre que se realice dentro del marco legal establecido por el Consejo Nacional de Niñez y Adolescencia</t>
        </r>
      </text>
    </comment>
    <comment ref="L14" authorId="0" shapeId="0">
      <text>
        <r>
          <rPr>
            <b/>
            <sz val="9"/>
            <color indexed="81"/>
            <rFont val="Tahoma"/>
            <family val="2"/>
          </rPr>
          <t>Autor:</t>
        </r>
        <r>
          <rPr>
            <sz val="9"/>
            <color indexed="81"/>
            <rFont val="Tahoma"/>
            <family val="2"/>
          </rPr>
          <t xml:space="preserve">
el Sistema calculará automáticamente la sumatoria de las casillas 12 y 13.  </t>
        </r>
      </text>
    </comment>
    <comment ref="L17" authorId="0" shapeId="0">
      <text>
        <r>
          <rPr>
            <b/>
            <sz val="9"/>
            <color indexed="81"/>
            <rFont val="Tahoma"/>
            <family val="2"/>
          </rPr>
          <t>Autor:</t>
        </r>
        <r>
          <rPr>
            <sz val="9"/>
            <color indexed="81"/>
            <rFont val="Tahoma"/>
            <family val="2"/>
          </rPr>
          <t xml:space="preserve">
se deben consignar los egresos directamente relacionados con la actividad gravada, conforme al artículo 64 de la Ley N° 6380/2019. </t>
        </r>
      </text>
    </comment>
    <comment ref="L18" authorId="0" shapeId="0">
      <text>
        <r>
          <rPr>
            <b/>
            <sz val="9"/>
            <color indexed="81"/>
            <rFont val="Tahoma"/>
            <family val="2"/>
          </rPr>
          <t>Autor:</t>
        </r>
        <r>
          <rPr>
            <sz val="9"/>
            <color indexed="81"/>
            <rFont val="Tahoma"/>
            <family val="2"/>
          </rPr>
          <t xml:space="preserve">
se deben consignar los egresos personales y a favor de sus familiares a cargo realizados en el país (alimentación, vestimenta, salud, educación, arrendamiento y mantenimiento de la vivienda, adquisición de mobiliario, electrodomésticos y enseres para el hogar, erogaciones en concepto de esparcimiento, siempre que se realicen en el territorio nacional o hayan sido adquiridos en el país).  
Asimismo, se deberá incluir las cuotas de amortización e intereses abonados en el ejercicio fiscal por la adquisición de un inmueble para la vivienda cada 5 (cinco) años, incluida la construcción, remodelación o refacción de la misma, cuando la adquisición se haya realizado conforme al numeral 1 del artículo 66 de la Ley N° 6380/2019. 
Los egresos por las construcciones, remodelaciones o refacciones de la vivienda que fue adquirida al contado, de conformidad con el numeral 2 del artículo 66 de la Ley N° 6380/2019 también podrán ser consignados en la presente casilla. 
</t>
        </r>
      </text>
    </comment>
    <comment ref="L19" authorId="0" shapeId="0">
      <text>
        <r>
          <rPr>
            <b/>
            <sz val="9"/>
            <color indexed="81"/>
            <rFont val="Tahoma"/>
            <family val="2"/>
          </rPr>
          <t>Autor:</t>
        </r>
        <r>
          <rPr>
            <sz val="9"/>
            <color indexed="81"/>
            <rFont val="Tahoma"/>
            <family val="2"/>
          </rPr>
          <t xml:space="preserve">
se deben consignar los egresos personales y a favor de los familiares a cargo, realizados en el exterior destinado exclusivamente a la salud y a la educación, conforme al artículo 64 de la Ley N° 6380/2019 y al artículo 56 del Anexo del Decreto N° 3184/2019. </t>
        </r>
      </text>
    </comment>
    <comment ref="L20" authorId="0" shapeId="0">
      <text>
        <r>
          <rPr>
            <b/>
            <sz val="9"/>
            <color indexed="81"/>
            <rFont val="Tahoma"/>
            <family val="2"/>
          </rPr>
          <t>Autor:</t>
        </r>
        <r>
          <rPr>
            <sz val="9"/>
            <color indexed="81"/>
            <rFont val="Tahoma"/>
            <family val="2"/>
          </rPr>
          <t xml:space="preserve">
se debe consignar el egreso personal por la adquisición de un autovehículo cada 3 (tres) años, conforme al numeral 3 del artículo 64 de la Ley N° 6380/2019. </t>
        </r>
      </text>
    </comment>
    <comment ref="L21" authorId="0" shapeId="0">
      <text>
        <r>
          <rPr>
            <b/>
            <sz val="9"/>
            <color indexed="81"/>
            <rFont val="Tahoma"/>
            <family val="2"/>
          </rPr>
          <t>Autor:</t>
        </r>
        <r>
          <rPr>
            <sz val="9"/>
            <color indexed="81"/>
            <rFont val="Tahoma"/>
            <family val="2"/>
          </rPr>
          <t xml:space="preserve">
se debe consignar el aporte patronal a favor del trabajador realizado al Sistema de Seguridad Social creado o admitido por Ley o Decreto-Ley, conforme al numeral 5 del artículo 64 de la Ley N° 6380/2019. </t>
        </r>
      </text>
    </comment>
    <comment ref="L22" authorId="0" shapeId="0">
      <text>
        <r>
          <rPr>
            <b/>
            <sz val="9"/>
            <color indexed="81"/>
            <rFont val="Tahoma"/>
            <family val="2"/>
          </rPr>
          <t>Autor:</t>
        </r>
        <r>
          <rPr>
            <sz val="9"/>
            <color indexed="81"/>
            <rFont val="Tahoma"/>
            <family val="2"/>
          </rPr>
          <t xml:space="preserve">
se debe consignar el aporte a un Sistema privado de seguridad social realizado por el prestador de servicio personal independiente, conforme al numeral 5 del artículo 64 de la Ley N° 6380/2019. </t>
        </r>
      </text>
    </comment>
    <comment ref="L23" authorId="0" shapeId="0">
      <text>
        <r>
          <rPr>
            <b/>
            <sz val="9"/>
            <color indexed="81"/>
            <rFont val="Tahoma"/>
            <family val="2"/>
          </rPr>
          <t>Autor:</t>
        </r>
        <r>
          <rPr>
            <sz val="9"/>
            <color indexed="81"/>
            <rFont val="Tahoma"/>
            <family val="2"/>
          </rPr>
          <t xml:space="preserve">
se debe consignar las cuotas, diezmos, aportes y donaciones realizadas a favor del Estado y las Municipalidades, las entidades religiosas reconocidas por la autoridad Tributaria como beneficio público, cuando se encuentren constituidas como institución de asistencia social, educativa, cultural, caridad o beneficencia; las asociaciones, fundaciones, clubes sociales y deportivos, sindicatos y gremios, cuerpo de bomberos, entre otros.
Solo se podrá consignar hasta el 5% de la renta bruta gravada del ejercicio fiscal que se liquida (casilla 14), conforme al numeral 6 del artículo 64 de la Ley N° 6380/2019 y al artículo 57 del Anexo del Decreto N° 3184/2019.</t>
        </r>
      </text>
    </comment>
    <comment ref="L24" authorId="0" shapeId="0">
      <text>
        <r>
          <rPr>
            <b/>
            <sz val="9"/>
            <color indexed="81"/>
            <rFont val="Tahoma"/>
            <family val="2"/>
          </rPr>
          <t>Autor:</t>
        </r>
        <r>
          <rPr>
            <sz val="9"/>
            <color indexed="81"/>
            <rFont val="Tahoma"/>
            <family val="2"/>
          </rPr>
          <t xml:space="preserve">
el Sistema consignará automáticamente la sumatoria de las casillas 15 al 21 del presente rubro, los resultados negativos derivados de estos egresos no pueden ser objeto de compensación ni arrastre en los siguientes ejercicios fiscales, conforme al último párrafo del artículo 64 de la Ley N° 6380/2019. </t>
        </r>
      </text>
    </comment>
    <comment ref="L25" authorId="0" shapeId="0">
      <text>
        <r>
          <rPr>
            <b/>
            <sz val="9"/>
            <color indexed="81"/>
            <rFont val="Tahoma"/>
            <family val="2"/>
          </rPr>
          <t>Autor:</t>
        </r>
        <r>
          <rPr>
            <sz val="9"/>
            <color indexed="81"/>
            <rFont val="Tahoma"/>
            <family val="2"/>
          </rPr>
          <t xml:space="preserve">
se debe consignar el egreso personal por la adquisición al contado de un inmueble para la vivienda cada 5 (cinco) años. Los resultados negativos derivados de estos egresos pueden ser objeto de compensación o arrastre en los siguientes ejercicios fiscales.
A tal efecto se deberá considerar lo establecido en el artículo 64 y el numeral 2 del artículo 66 de la Ley N° 6380/2019.
</t>
        </r>
      </text>
    </comment>
    <comment ref="L26" authorId="0" shapeId="0">
      <text>
        <r>
          <rPr>
            <b/>
            <sz val="9"/>
            <color indexed="81"/>
            <rFont val="Tahoma"/>
            <family val="2"/>
          </rPr>
          <t>Autor:</t>
        </r>
        <r>
          <rPr>
            <sz val="9"/>
            <color indexed="81"/>
            <rFont val="Tahoma"/>
            <family val="2"/>
          </rPr>
          <t xml:space="preserve">
el Sistema consignará automáticamente la sumatoria de las casillas 22 y 23. </t>
        </r>
      </text>
    </comment>
    <comment ref="L29" authorId="0" shapeId="0">
      <text>
        <r>
          <rPr>
            <b/>
            <sz val="9"/>
            <color indexed="81"/>
            <rFont val="Tahoma"/>
            <family val="2"/>
          </rPr>
          <t>Autor:</t>
        </r>
        <r>
          <rPr>
            <sz val="9"/>
            <color indexed="81"/>
            <rFont val="Tahoma"/>
            <family val="2"/>
          </rPr>
          <t xml:space="preserve">
el Sistema consignará automáticamente el monto de los ingresos brutos gravados percibidos en el ejercicio fiscal que se liquida, declarado en la casilla 14 del Rubro 1. </t>
        </r>
      </text>
    </comment>
    <comment ref="L30" authorId="0" shapeId="0">
      <text>
        <r>
          <rPr>
            <b/>
            <sz val="9"/>
            <color indexed="81"/>
            <rFont val="Tahoma"/>
            <family val="2"/>
          </rPr>
          <t>Autor:</t>
        </r>
        <r>
          <rPr>
            <sz val="9"/>
            <color indexed="81"/>
            <rFont val="Tahoma"/>
            <family val="2"/>
          </rPr>
          <t xml:space="preserve">
el Sistema consignará automáticamente los egresos deducidos del ejercicio fiscal, monto proveniente de la casilla 22, limitado hasta el monto de los ingresos gravados registrado en la casilla 25, conforme a lo establecido el artículo 64 de la Ley N° 6380/2019. </t>
        </r>
      </text>
    </comment>
    <comment ref="L31" authorId="0" shapeId="0">
      <text>
        <r>
          <rPr>
            <b/>
            <sz val="9"/>
            <color indexed="81"/>
            <rFont val="Tahoma"/>
            <family val="2"/>
          </rPr>
          <t>Autor:</t>
        </r>
        <r>
          <rPr>
            <sz val="9"/>
            <color indexed="81"/>
            <rFont val="Tahoma"/>
            <family val="2"/>
          </rPr>
          <t xml:space="preserve">
el Sistema consignará automáticamente el resultado después de descontar los Egresos Deducibles, equivalente a la diferencia entre los montos registrados en las casillas 25 y 26. </t>
        </r>
      </text>
    </comment>
    <comment ref="L32" authorId="0" shapeId="0">
      <text>
        <r>
          <rPr>
            <b/>
            <sz val="9"/>
            <color indexed="81"/>
            <rFont val="Tahoma"/>
            <family val="2"/>
          </rPr>
          <t>Autor:</t>
        </r>
        <r>
          <rPr>
            <sz val="9"/>
            <color indexed="81"/>
            <rFont val="Tahoma"/>
            <family val="2"/>
          </rPr>
          <t xml:space="preserve">
el Sistema consignará el egreso personal por la adquisición al contado de un inmueble para la vivienda cada 5 (cinco) años. El Sistema consignará automáticamente el monto de la casilla 23, aunque solamente hasta el monto registrado en la casilla 27. </t>
        </r>
      </text>
    </comment>
    <comment ref="L33" authorId="0" shapeId="0">
      <text>
        <r>
          <rPr>
            <b/>
            <sz val="9"/>
            <color indexed="81"/>
            <rFont val="Tahoma"/>
            <family val="2"/>
          </rPr>
          <t>Autor:</t>
        </r>
        <r>
          <rPr>
            <sz val="9"/>
            <color indexed="81"/>
            <rFont val="Tahoma"/>
            <family val="2"/>
          </rPr>
          <t xml:space="preserve">
el Sistema calculará automáticamente el subtotal de la renta neta imponible antes de considerar el saldo arrastrable de pérdidas de ejercicios anteriores, si existiere, equivalente a la diferencia entre los montos consignados en las casillas 27 y 28. </t>
        </r>
      </text>
    </comment>
    <comment ref="L34" authorId="0" shapeId="0">
      <text>
        <r>
          <rPr>
            <b/>
            <sz val="9"/>
            <color indexed="81"/>
            <rFont val="Tahoma"/>
            <family val="2"/>
          </rPr>
          <t>Autor:</t>
        </r>
        <r>
          <rPr>
            <sz val="9"/>
            <color indexed="81"/>
            <rFont val="Tahoma"/>
            <family val="2"/>
          </rPr>
          <t xml:space="preserve">
el Sistema consignará automáticamente el monto total o porción de los préstamos/financiaciones obtenidos y utilizados en el ejercicio o el remanente de los ingresos gravados de los 5 (cinco) últimos ejercicios fiscales anteriores, según el numeral 2 del artículo 66 de la Ley N° 6380/2019, proveniente de la casilla 102 del Anexo, solamente cuando el Total de los egresos por la adquisición al contado de un inmueble para la vivienda supera el valor registrado en la casilla 27.</t>
        </r>
      </text>
    </comment>
    <comment ref="L35" authorId="0" shapeId="0">
      <text>
        <r>
          <rPr>
            <b/>
            <sz val="9"/>
            <color indexed="81"/>
            <rFont val="Tahoma"/>
            <family val="2"/>
          </rPr>
          <t>Autor:</t>
        </r>
        <r>
          <rPr>
            <sz val="9"/>
            <color indexed="81"/>
            <rFont val="Tahoma"/>
            <family val="2"/>
          </rPr>
          <t xml:space="preserve">
el Sistema consignará automáticamente el saldo de los egresos por la adquisición de un inmueble para la vivienda no arrastrable (Pérdida fiscal no arrastrable) en caso que no hayan sido cubiertos con los ingresos gravados del ejercicio fiscal que se liquida, con préstamos y/o remanente de ingresos gravados de ejercicios fiscales anteriores y siempre que el valor de la casilla 30 sea “0” (cero).</t>
        </r>
      </text>
    </comment>
    <comment ref="L36" authorId="0" shapeId="0">
      <text>
        <r>
          <rPr>
            <b/>
            <sz val="9"/>
            <color indexed="81"/>
            <rFont val="Tahoma"/>
            <family val="2"/>
          </rPr>
          <t>Autor:</t>
        </r>
        <r>
          <rPr>
            <sz val="9"/>
            <color indexed="81"/>
            <rFont val="Tahoma"/>
            <family val="2"/>
          </rPr>
          <t xml:space="preserve">
el Sistema calculará automáticamente la Pérdida fiscal arrastrable al siguiente ejercicio fiscal, que corresponde al monto de los egresos por la adquisición de un inmueble que ha superado la renta bruta, pero que ha sido cubierto con préstamos, financiaciones y/o remanente utilizados en el ejercicio fiscal que se liquida, registrados en la casilla 102 del Anexo.</t>
        </r>
      </text>
    </comment>
    <comment ref="L39" authorId="0" shapeId="0">
      <text>
        <r>
          <rPr>
            <b/>
            <sz val="9"/>
            <color indexed="81"/>
            <rFont val="Tahoma"/>
            <family val="2"/>
          </rPr>
          <t>Autor:</t>
        </r>
        <r>
          <rPr>
            <sz val="9"/>
            <color indexed="81"/>
            <rFont val="Tahoma"/>
            <family val="2"/>
          </rPr>
          <t xml:space="preserve">
el Sistema trasladará automáticamente el monto de la casilla 32, correspondiente a la pérdida fiscal arrastrable por la adquisición de un inmueble, producida en el ejercicio fiscal que se liquida. </t>
        </r>
      </text>
    </comment>
    <comment ref="L40" authorId="0" shapeId="0">
      <text>
        <r>
          <rPr>
            <b/>
            <sz val="9"/>
            <color indexed="81"/>
            <rFont val="Tahoma"/>
            <family val="2"/>
          </rPr>
          <t>Autor:</t>
        </r>
        <r>
          <rPr>
            <sz val="9"/>
            <color indexed="81"/>
            <rFont val="Tahoma"/>
            <family val="2"/>
          </rPr>
          <t xml:space="preserve">
se debe consignar el monto de la pérdida fiscal por la adquisición de un inmueble para la vivienda, proveniente del ejercicio fiscal anterior. </t>
        </r>
      </text>
    </comment>
    <comment ref="L41" authorId="0" shapeId="0">
      <text>
        <r>
          <rPr>
            <b/>
            <sz val="9"/>
            <color indexed="81"/>
            <rFont val="Tahoma"/>
            <family val="2"/>
          </rPr>
          <t>Autor:</t>
        </r>
        <r>
          <rPr>
            <sz val="9"/>
            <color indexed="81"/>
            <rFont val="Tahoma"/>
            <family val="2"/>
          </rPr>
          <t xml:space="preserve">
el Sistema calculará automáticamente el acumulado de pérdida fiscal por adquisición de un inmueble, correspondiente a la sumatoria de las casillas 33 y 34. </t>
        </r>
      </text>
    </comment>
    <comment ref="L42" authorId="0" shapeId="0">
      <text>
        <r>
          <rPr>
            <b/>
            <sz val="9"/>
            <color indexed="81"/>
            <rFont val="Tahoma"/>
            <family val="2"/>
          </rPr>
          <t>Autor:</t>
        </r>
        <r>
          <rPr>
            <sz val="9"/>
            <color indexed="81"/>
            <rFont val="Tahoma"/>
            <family val="2"/>
          </rPr>
          <t xml:space="preserve">
se debe consignar la porción de pérdida fiscal arrastrable, que debe excluirse en el ejercicio que se liquida por haber superado los 5 años de arrastre permitidos, según el artículo 66 de la Ley N° 6380/2019</t>
        </r>
      </text>
    </comment>
    <comment ref="L43" authorId="0" shapeId="0">
      <text>
        <r>
          <rPr>
            <b/>
            <sz val="9"/>
            <color indexed="81"/>
            <rFont val="Tahoma"/>
            <family val="2"/>
          </rPr>
          <t>Autor:</t>
        </r>
        <r>
          <rPr>
            <sz val="9"/>
            <color indexed="81"/>
            <rFont val="Tahoma"/>
            <family val="2"/>
          </rPr>
          <t xml:space="preserve">
el Sistema calculará automáticamente el saldo de Pérdida Fiscal arrastrable susceptible de ser compensado en la liquidación del impuesto, que corresponde a la diferencia entre los montos consignados en las casillas 35 y 36. </t>
        </r>
      </text>
    </comment>
    <comment ref="L44" authorId="0" shapeId="0">
      <text>
        <r>
          <rPr>
            <b/>
            <sz val="9"/>
            <color indexed="81"/>
            <rFont val="Tahoma"/>
            <family val="2"/>
          </rPr>
          <t>Autor:</t>
        </r>
        <r>
          <rPr>
            <sz val="9"/>
            <color indexed="81"/>
            <rFont val="Tahoma"/>
            <family val="2"/>
          </rPr>
          <t xml:space="preserve">
se debe consignar la porción de pérdida fiscal, proveniente de ejercicios fiscales anteriores, que se compensa con la renta neta del presente ejercicio consignada en la casilla 29, la cual estará limitada al 20% de dicha renta neta, conforme al artículo 66 de la Ley N° 6380/2019.</t>
        </r>
      </text>
    </comment>
    <comment ref="L45" authorId="0" shapeId="0">
      <text>
        <r>
          <rPr>
            <b/>
            <sz val="9"/>
            <color indexed="81"/>
            <rFont val="Tahoma"/>
            <family val="2"/>
          </rPr>
          <t>Autor:</t>
        </r>
        <r>
          <rPr>
            <sz val="9"/>
            <color indexed="81"/>
            <rFont val="Tahoma"/>
            <family val="2"/>
          </rPr>
          <t xml:space="preserve">
el Sistema calculará automáticamente el saldo de Pérdida Fiscal arrastrable, susceptible de ser trasladado al ejercicio fiscal siguiente, resultante de la diferencia entre los montos consignados en las casillas 37 y 38. Este resultado podrá trasladarse en el siguiente ejercicio fiscal, en la casilla 34. </t>
        </r>
      </text>
    </comment>
    <comment ref="L48" authorId="0" shapeId="0">
      <text>
        <r>
          <rPr>
            <b/>
            <sz val="9"/>
            <color indexed="81"/>
            <rFont val="Tahoma"/>
            <family val="2"/>
          </rPr>
          <t>Autor:</t>
        </r>
        <r>
          <rPr>
            <sz val="9"/>
            <color indexed="81"/>
            <rFont val="Tahoma"/>
            <family val="2"/>
          </rPr>
          <t xml:space="preserve">
el Sistema calculará automáticamente la renta neta imponible, diferencia entre las casillas 29 y 38. </t>
        </r>
      </text>
    </comment>
    <comment ref="H52" authorId="0" shapeId="0">
      <text>
        <r>
          <rPr>
            <b/>
            <sz val="9"/>
            <color indexed="81"/>
            <rFont val="Tahoma"/>
            <family val="2"/>
          </rPr>
          <t>Autor:</t>
        </r>
        <r>
          <rPr>
            <sz val="9"/>
            <color indexed="81"/>
            <rFont val="Tahoma"/>
            <family val="2"/>
          </rPr>
          <t xml:space="preserve">
se debe consignar el saldo a favor del contribuyente del ejercicio fiscal anterior, si hubiere. Proviene de la casilla 44 del Rubro 5 de la Declaración Jurada del ejercicio fiscal anterior. </t>
        </r>
      </text>
    </comment>
    <comment ref="H53" authorId="0" shapeId="0">
      <text>
        <r>
          <rPr>
            <b/>
            <sz val="9"/>
            <color indexed="81"/>
            <rFont val="Tahoma"/>
            <family val="2"/>
          </rPr>
          <t>Autor:</t>
        </r>
        <r>
          <rPr>
            <sz val="9"/>
            <color indexed="81"/>
            <rFont val="Tahoma"/>
            <family val="2"/>
          </rPr>
          <t xml:space="preserve">
se debe consignar el monto de las retenciones a cuenta de este impuesto que le fueran practicadas durante el ejercicio fiscal que se liquida, por personas o entidades designadas como Agentes de Retención. </t>
        </r>
      </text>
    </comment>
    <comment ref="H54" authorId="0" shapeId="0">
      <text>
        <r>
          <rPr>
            <b/>
            <sz val="9"/>
            <color indexed="81"/>
            <rFont val="Tahoma"/>
            <family val="2"/>
          </rPr>
          <t>Autor:</t>
        </r>
        <r>
          <rPr>
            <sz val="9"/>
            <color indexed="81"/>
            <rFont val="Tahoma"/>
            <family val="2"/>
          </rPr>
          <t xml:space="preserve">
se debe consignar el monto de las percepciones a cuenta de este impuesto que le fueron practicadas durante el ejercicio fiscal que se liquida, por las personas o entidades designadas como Agentes de 
Percepción. 
</t>
        </r>
      </text>
    </comment>
    <comment ref="L55" authorId="0" shapeId="0">
      <text>
        <r>
          <rPr>
            <b/>
            <sz val="9"/>
            <color indexed="81"/>
            <rFont val="Tahoma"/>
            <family val="2"/>
          </rPr>
          <t>Autor:</t>
        </r>
        <r>
          <rPr>
            <sz val="9"/>
            <color indexed="81"/>
            <rFont val="Tahoma"/>
            <family val="2"/>
          </rPr>
          <t xml:space="preserve">
el Sistema consignará el valor correspondiente a la multa por contravención, la que se determinará de acuerdo con lo establecido en el artículo 
176 de la Ley N° 125/1991 y demás normas reglamentarias, cuando la presentación de la Declaración Jurada se realice con posterioridad a la fecha de vencimiento. 
</t>
        </r>
      </text>
    </comment>
    <comment ref="H56" authorId="0" shapeId="0">
      <text>
        <r>
          <rPr>
            <b/>
            <sz val="9"/>
            <color indexed="81"/>
            <rFont val="Tahoma"/>
            <family val="2"/>
          </rPr>
          <t>Autor:</t>
        </r>
        <r>
          <rPr>
            <sz val="9"/>
            <color indexed="81"/>
            <rFont val="Tahoma"/>
            <family val="2"/>
          </rPr>
          <t xml:space="preserve">
la sumatoria de los montos consignados en las casillas 40 al 42. </t>
        </r>
      </text>
    </comment>
    <comment ref="L56" authorId="0" shapeId="0">
      <text>
        <r>
          <rPr>
            <b/>
            <sz val="9"/>
            <color indexed="81"/>
            <rFont val="Tahoma"/>
            <family val="2"/>
          </rPr>
          <t>Autor:</t>
        </r>
        <r>
          <rPr>
            <sz val="9"/>
            <color indexed="81"/>
            <rFont val="Tahoma"/>
            <family val="2"/>
          </rPr>
          <t xml:space="preserve">
la sumatoria de los montos consignados en las casillas 46 al 49. </t>
        </r>
      </text>
    </comment>
    <comment ref="H57" authorId="0" shapeId="0">
      <text>
        <r>
          <rPr>
            <b/>
            <sz val="9"/>
            <color indexed="81"/>
            <rFont val="Tahoma"/>
            <family val="2"/>
          </rPr>
          <t>Autor:</t>
        </r>
        <r>
          <rPr>
            <sz val="9"/>
            <color indexed="81"/>
            <rFont val="Tahoma"/>
            <family val="2"/>
          </rPr>
          <t xml:space="preserve">
el Sistema calculará automáticamente el saldo a favor del contribuyente que puede ser trasladado al siguiente ejercicio fiscal, resultante de la diferencia entre las casillas 43 y 50, en caso de que la casilla 43 sea mayor, caso contrario consignará el valor cero (0).</t>
        </r>
      </text>
    </comment>
    <comment ref="L58" authorId="0" shapeId="0">
      <text>
        <r>
          <rPr>
            <b/>
            <sz val="9"/>
            <color indexed="81"/>
            <rFont val="Tahoma"/>
            <family val="2"/>
          </rPr>
          <t>Autor:</t>
        </r>
        <r>
          <rPr>
            <sz val="9"/>
            <color indexed="81"/>
            <rFont val="Tahoma"/>
            <family val="2"/>
          </rPr>
          <t xml:space="preserve">
el Sistema calculará automáticamente el saldo del impuesto a ingresar a favor del fisco, resultante de la diferencia entre las casillas 50 y 43, en caso que la casilla 50 sea mayor, caso contrario consignará el valor cero (0).</t>
        </r>
      </text>
    </comment>
  </commentList>
</comments>
</file>

<file path=xl/comments7.xml><?xml version="1.0" encoding="utf-8"?>
<comments xmlns="http://schemas.openxmlformats.org/spreadsheetml/2006/main">
  <authors>
    <author>Autor</author>
    <author>Propietario</author>
  </authors>
  <commentList>
    <comment ref="E2" authorId="0" shapeId="0">
      <text>
        <r>
          <rPr>
            <b/>
            <sz val="9"/>
            <color indexed="81"/>
            <rFont val="Tahoma"/>
            <family val="2"/>
          </rPr>
          <t>Autor:</t>
        </r>
        <r>
          <rPr>
            <sz val="9"/>
            <color indexed="81"/>
            <rFont val="Tahoma"/>
            <family val="2"/>
          </rPr>
          <t xml:space="preserve">
Este número será asignado automáticamente por el Sistema Marangatu. </t>
        </r>
      </text>
    </comment>
    <comment ref="H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G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6"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8" authorId="1" shapeId="0">
      <text>
        <r>
          <rPr>
            <b/>
            <sz val="9"/>
            <color indexed="81"/>
            <rFont val="Tahoma"/>
            <family val="2"/>
          </rPr>
          <t>Propietario:</t>
        </r>
        <r>
          <rPr>
            <sz val="9"/>
            <color indexed="81"/>
            <rFont val="Tahoma"/>
            <family val="2"/>
          </rPr>
          <t xml:space="preserve">
Deberá indicarse el ejercicio fiscal al cual corresponde la información que se declara (Ej.: 
«2020»). </t>
        </r>
      </text>
    </comment>
    <comment ref="H12" authorId="0" shapeId="0">
      <text>
        <r>
          <rPr>
            <b/>
            <sz val="9"/>
            <color indexed="81"/>
            <rFont val="Tahoma"/>
            <family val="2"/>
          </rPr>
          <t>Autor:</t>
        </r>
        <r>
          <rPr>
            <sz val="9"/>
            <color indexed="81"/>
            <rFont val="Tahoma"/>
            <family val="2"/>
          </rPr>
          <t xml:space="preserve">
se debe consignar la suma de todos los ingresos exonerados, tales como: aguinaldo o décimo tercer salario exigido por el Código del Trabajo, indemnizaciones por despido ajustadas al mínimo legal, jubilaciones y pensiones graciables o no contributivas, remuneraciones percibidas como becario de programas nacionales de becas en el exterior promovidos por el Gobierno Nacional, destinados a la cobertura de los gastos de estadía y viático. </t>
        </r>
      </text>
    </comment>
    <comment ref="L12" authorId="0" shapeId="0">
      <text>
        <r>
          <rPr>
            <b/>
            <sz val="9"/>
            <color indexed="81"/>
            <rFont val="Tahoma"/>
            <family val="2"/>
          </rPr>
          <t>Autor:</t>
        </r>
        <r>
          <rPr>
            <sz val="9"/>
            <color indexed="81"/>
            <rFont val="Tahoma"/>
            <family val="2"/>
          </rPr>
          <t xml:space="preserve">
se debe consignar la suma de todos los Ingresos Gravados, percibidos en el ejercicio fiscal que se liquida</t>
        </r>
      </text>
    </comment>
    <comment ref="H13" authorId="0" shapeId="0">
      <text>
        <r>
          <rPr>
            <b/>
            <sz val="9"/>
            <color indexed="81"/>
            <rFont val="Tahoma"/>
            <family val="2"/>
          </rPr>
          <t>Autor:</t>
        </r>
        <r>
          <rPr>
            <sz val="9"/>
            <color indexed="81"/>
            <rFont val="Tahoma"/>
            <family val="2"/>
          </rPr>
          <t xml:space="preserve">
se debe consignar la suma de todos los ingresos exonerados, en carácter de padres, tutores y curadores</t>
        </r>
      </text>
    </comment>
    <comment ref="L13" authorId="0" shapeId="0">
      <text>
        <r>
          <rPr>
            <b/>
            <sz val="9"/>
            <color indexed="81"/>
            <rFont val="Tahoma"/>
            <family val="2"/>
          </rPr>
          <t>Autor:</t>
        </r>
        <r>
          <rPr>
            <sz val="9"/>
            <color indexed="81"/>
            <rFont val="Tahoma"/>
            <family val="2"/>
          </rPr>
          <t xml:space="preserve">
la suma de todos los ingresos gravados, percibidos en el ejercicio fiscal que se liquida, en carácter de padres, tutores o curadores por las rentas que obtengan los hijos bajo su patria potestad o las personas bajo su tutela o curatela, conforme al artículo 4° del Anexo del Decreto N° 3184/2019 y siempre que se realice dentro del marco legal establecido por el Consejo Nacional de Niñez y Adolescencia</t>
        </r>
      </text>
    </comment>
    <comment ref="L14" authorId="0" shapeId="0">
      <text>
        <r>
          <rPr>
            <b/>
            <sz val="9"/>
            <color indexed="81"/>
            <rFont val="Tahoma"/>
            <family val="2"/>
          </rPr>
          <t>Autor:</t>
        </r>
        <r>
          <rPr>
            <sz val="9"/>
            <color indexed="81"/>
            <rFont val="Tahoma"/>
            <family val="2"/>
          </rPr>
          <t xml:space="preserve">
el Sistema calculará automáticamente la sumatoria de las casillas 12 y 13.  </t>
        </r>
      </text>
    </comment>
    <comment ref="L17" authorId="0" shapeId="0">
      <text>
        <r>
          <rPr>
            <b/>
            <sz val="9"/>
            <color indexed="81"/>
            <rFont val="Tahoma"/>
            <family val="2"/>
          </rPr>
          <t>Autor:</t>
        </r>
        <r>
          <rPr>
            <sz val="9"/>
            <color indexed="81"/>
            <rFont val="Tahoma"/>
            <family val="2"/>
          </rPr>
          <t xml:space="preserve">
se deben consignar los egresos directamente relacionados con la actividad gravada, conforme al artículo 64 de la Ley N° 6380/2019. </t>
        </r>
      </text>
    </comment>
    <comment ref="L18" authorId="0" shapeId="0">
      <text>
        <r>
          <rPr>
            <b/>
            <sz val="9"/>
            <color indexed="81"/>
            <rFont val="Tahoma"/>
            <family val="2"/>
          </rPr>
          <t>Autor:</t>
        </r>
        <r>
          <rPr>
            <sz val="9"/>
            <color indexed="81"/>
            <rFont val="Tahoma"/>
            <family val="2"/>
          </rPr>
          <t xml:space="preserve">
se deben consignar los egresos personales y a favor de sus familiares a cargo realizados en el país (alimentación, vestimenta, salud, educación, arrendamiento y mantenimiento de la vivienda, adquisición de mobiliario, electrodomésticos y enseres para el hogar, erogaciones en concepto de esparcimiento, siempre que se realicen en el territorio nacional o hayan sido adquiridos en el país).  
Asimismo, se deberá incluir las cuotas de amortización e intereses abonados en el ejercicio fiscal por la adquisición de un inmueble para la vivienda cada 5 (cinco) años, incluida la construcción, remodelación o refacción de la misma, cuando la adquisición se haya realizado conforme al numeral 1 del artículo 66 de la Ley N° 6380/2019. 
Los egresos por las construcciones, remodelaciones o refacciones de la vivienda que fue adquirida al contado, de conformidad con el numeral 2 del artículo 66 de la Ley N° 6380/2019 también podrán ser consignados en la presente casilla. 
</t>
        </r>
      </text>
    </comment>
    <comment ref="L19" authorId="0" shapeId="0">
      <text>
        <r>
          <rPr>
            <b/>
            <sz val="9"/>
            <color indexed="81"/>
            <rFont val="Tahoma"/>
            <family val="2"/>
          </rPr>
          <t>Autor:</t>
        </r>
        <r>
          <rPr>
            <sz val="9"/>
            <color indexed="81"/>
            <rFont val="Tahoma"/>
            <family val="2"/>
          </rPr>
          <t xml:space="preserve">
se deben consignar los egresos personales y a favor de los familiares a cargo, realizados en el exterior destinado exclusivamente a la salud y a la educación, conforme al artículo 64 de la Ley N° 6380/2019 y al artículo 56 del Anexo del Decreto N° 3184/2019. </t>
        </r>
      </text>
    </comment>
    <comment ref="L20" authorId="0" shapeId="0">
      <text>
        <r>
          <rPr>
            <b/>
            <sz val="9"/>
            <color indexed="81"/>
            <rFont val="Tahoma"/>
            <family val="2"/>
          </rPr>
          <t>Autor:</t>
        </r>
        <r>
          <rPr>
            <sz val="9"/>
            <color indexed="81"/>
            <rFont val="Tahoma"/>
            <family val="2"/>
          </rPr>
          <t xml:space="preserve">
se debe consignar el egreso personal por la adquisición de un autovehículo cada 3 (tres) años, conforme al numeral 3 del artículo 64 de la Ley N° 6380/2019. </t>
        </r>
      </text>
    </comment>
    <comment ref="L21" authorId="0" shapeId="0">
      <text>
        <r>
          <rPr>
            <b/>
            <sz val="9"/>
            <color indexed="81"/>
            <rFont val="Tahoma"/>
            <family val="2"/>
          </rPr>
          <t>Autor:</t>
        </r>
        <r>
          <rPr>
            <sz val="9"/>
            <color indexed="81"/>
            <rFont val="Tahoma"/>
            <family val="2"/>
          </rPr>
          <t xml:space="preserve">
se debe consignar el aporte patronal a favor del trabajador realizado al Sistema de Seguridad Social creado o admitido por Ley o Decreto-Ley, conforme al numeral 5 del artículo 64 de la Ley N° 6380/2019. </t>
        </r>
      </text>
    </comment>
    <comment ref="L22" authorId="0" shapeId="0">
      <text>
        <r>
          <rPr>
            <b/>
            <sz val="9"/>
            <color indexed="81"/>
            <rFont val="Tahoma"/>
            <family val="2"/>
          </rPr>
          <t>Autor:</t>
        </r>
        <r>
          <rPr>
            <sz val="9"/>
            <color indexed="81"/>
            <rFont val="Tahoma"/>
            <family val="2"/>
          </rPr>
          <t xml:space="preserve">
se debe consignar el aporte a un Sistema privado de seguridad social realizado por el prestador de servicio personal independiente, conforme al numeral 5 del artículo 64 de la Ley N° 6380/2019. </t>
        </r>
      </text>
    </comment>
    <comment ref="L23" authorId="0" shapeId="0">
      <text>
        <r>
          <rPr>
            <b/>
            <sz val="9"/>
            <color indexed="81"/>
            <rFont val="Tahoma"/>
            <family val="2"/>
          </rPr>
          <t>Autor:</t>
        </r>
        <r>
          <rPr>
            <sz val="9"/>
            <color indexed="81"/>
            <rFont val="Tahoma"/>
            <family val="2"/>
          </rPr>
          <t xml:space="preserve">
se debe consignar las cuotas, diezmos, aportes y donaciones realizadas a favor del Estado y las Municipalidades, las entidades religiosas reconocidas por la autoridad Tributaria como beneficio público, cuando se encuentren constituidas como institución de asistencia social, educativa, cultural, caridad o beneficencia; las asociaciones, fundaciones, clubes sociales y deportivos, sindicatos y gremios, cuerpo de bomberos, entre otros.
Solo se podrá consignar hasta el 5% de la renta bruta gravada del ejercicio fiscal que se liquida (casilla 14), conforme al numeral 6 del artículo 64 de la Ley N° 6380/2019 y al artículo 57 del Anexo del Decreto N° 3184/2019.</t>
        </r>
      </text>
    </comment>
    <comment ref="L24" authorId="0" shapeId="0">
      <text>
        <r>
          <rPr>
            <b/>
            <sz val="9"/>
            <color indexed="81"/>
            <rFont val="Tahoma"/>
            <family val="2"/>
          </rPr>
          <t>Autor:</t>
        </r>
        <r>
          <rPr>
            <sz val="9"/>
            <color indexed="81"/>
            <rFont val="Tahoma"/>
            <family val="2"/>
          </rPr>
          <t xml:space="preserve">
el Sistema consignará automáticamente la sumatoria de las casillas 15 al 21 del presente rubro, los resultados negativos derivados de estos egresos no pueden ser objeto de compensación ni arrastre en los siguientes ejercicios fiscales, conforme al último párrafo del artículo 64 de la Ley N° 6380/2019. </t>
        </r>
      </text>
    </comment>
    <comment ref="L25" authorId="0" shapeId="0">
      <text>
        <r>
          <rPr>
            <b/>
            <sz val="9"/>
            <color indexed="81"/>
            <rFont val="Tahoma"/>
            <family val="2"/>
          </rPr>
          <t>Autor:</t>
        </r>
        <r>
          <rPr>
            <sz val="9"/>
            <color indexed="81"/>
            <rFont val="Tahoma"/>
            <family val="2"/>
          </rPr>
          <t xml:space="preserve">
se debe consignar el egreso personal por la adquisición al contado de un inmueble para la vivienda cada 5 (cinco) años. Los resultados negativos derivados de estos egresos pueden ser objeto de compensación o arrastre en los siguientes ejercicios fiscales.
A tal efecto se deberá considerar lo establecido en el artículo 64 y el numeral 2 del artículo 66 de la Ley N° 6380/2019.
</t>
        </r>
      </text>
    </comment>
    <comment ref="L26" authorId="0" shapeId="0">
      <text>
        <r>
          <rPr>
            <b/>
            <sz val="9"/>
            <color indexed="81"/>
            <rFont val="Tahoma"/>
            <family val="2"/>
          </rPr>
          <t>Autor:</t>
        </r>
        <r>
          <rPr>
            <sz val="9"/>
            <color indexed="81"/>
            <rFont val="Tahoma"/>
            <family val="2"/>
          </rPr>
          <t xml:space="preserve">
el Sistema consignará automáticamente la sumatoria de las casillas 22 y 23. </t>
        </r>
      </text>
    </comment>
    <comment ref="L29" authorId="0" shapeId="0">
      <text>
        <r>
          <rPr>
            <b/>
            <sz val="9"/>
            <color indexed="81"/>
            <rFont val="Tahoma"/>
            <family val="2"/>
          </rPr>
          <t>Autor:</t>
        </r>
        <r>
          <rPr>
            <sz val="9"/>
            <color indexed="81"/>
            <rFont val="Tahoma"/>
            <family val="2"/>
          </rPr>
          <t xml:space="preserve">
el Sistema consignará automáticamente el monto de los ingresos brutos gravados percibidos en el ejercicio fiscal que se liquida, declarado en la casilla 14 del Rubro 1. </t>
        </r>
      </text>
    </comment>
    <comment ref="L30" authorId="0" shapeId="0">
      <text>
        <r>
          <rPr>
            <b/>
            <sz val="9"/>
            <color indexed="81"/>
            <rFont val="Tahoma"/>
            <family val="2"/>
          </rPr>
          <t>Autor:</t>
        </r>
        <r>
          <rPr>
            <sz val="9"/>
            <color indexed="81"/>
            <rFont val="Tahoma"/>
            <family val="2"/>
          </rPr>
          <t xml:space="preserve">
el Sistema consignará automáticamente los egresos deducidos del ejercicio fiscal, monto proveniente de la casilla 22, limitado hasta el monto de los ingresos gravados registrado en la casilla 25, conforme a lo establecido el artículo 64 de la Ley N° 6380/2019. </t>
        </r>
      </text>
    </comment>
    <comment ref="L31" authorId="0" shapeId="0">
      <text>
        <r>
          <rPr>
            <b/>
            <sz val="9"/>
            <color indexed="81"/>
            <rFont val="Tahoma"/>
            <family val="2"/>
          </rPr>
          <t>Autor:</t>
        </r>
        <r>
          <rPr>
            <sz val="9"/>
            <color indexed="81"/>
            <rFont val="Tahoma"/>
            <family val="2"/>
          </rPr>
          <t xml:space="preserve">
el Sistema consignará automáticamente el resultado después de descontar los Egresos Deducibles, equivalente a la diferencia entre los montos registrados en las casillas 25 y 26. </t>
        </r>
      </text>
    </comment>
    <comment ref="L32" authorId="0" shapeId="0">
      <text>
        <r>
          <rPr>
            <b/>
            <sz val="9"/>
            <color indexed="81"/>
            <rFont val="Tahoma"/>
            <family val="2"/>
          </rPr>
          <t>Autor:</t>
        </r>
        <r>
          <rPr>
            <sz val="9"/>
            <color indexed="81"/>
            <rFont val="Tahoma"/>
            <family val="2"/>
          </rPr>
          <t xml:space="preserve">
el Sistema consignará el egreso personal por la adquisición al contado de un inmueble para la vivienda cada 5 (cinco) años. El Sistema consignará automáticamente el monto de la casilla 23, aunque solamente hasta el monto registrado en la casilla 27. </t>
        </r>
      </text>
    </comment>
    <comment ref="L33" authorId="0" shapeId="0">
      <text>
        <r>
          <rPr>
            <b/>
            <sz val="9"/>
            <color indexed="81"/>
            <rFont val="Tahoma"/>
            <family val="2"/>
          </rPr>
          <t>Autor:</t>
        </r>
        <r>
          <rPr>
            <sz val="9"/>
            <color indexed="81"/>
            <rFont val="Tahoma"/>
            <family val="2"/>
          </rPr>
          <t xml:space="preserve">
el Sistema calculará automáticamente el subtotal de la renta neta imponible antes de considerar el saldo arrastrable de pérdidas de ejercicios anteriores, si existiere, equivalente a la diferencia entre los montos consignados en las casillas 27 y 28. </t>
        </r>
      </text>
    </comment>
    <comment ref="L34" authorId="0" shapeId="0">
      <text>
        <r>
          <rPr>
            <b/>
            <sz val="9"/>
            <color indexed="81"/>
            <rFont val="Tahoma"/>
            <family val="2"/>
          </rPr>
          <t>Autor:</t>
        </r>
        <r>
          <rPr>
            <sz val="9"/>
            <color indexed="81"/>
            <rFont val="Tahoma"/>
            <family val="2"/>
          </rPr>
          <t xml:space="preserve">
el Sistema consignará automáticamente el monto total o porción de los préstamos/financiaciones obtenidos y utilizados en el ejercicio o el remanente de los ingresos gravados de los 5 (cinco) últimos ejercicios fiscales anteriores, según el numeral 2 del artículo 66 de la Ley N° 6380/2019, proveniente de la casilla 102 del Anexo, solamente cuando el Total de los egresos por la adquisición al contado de un inmueble para la vivienda supera el valor registrado en la casilla 27.</t>
        </r>
      </text>
    </comment>
    <comment ref="L35" authorId="0" shapeId="0">
      <text>
        <r>
          <rPr>
            <b/>
            <sz val="9"/>
            <color indexed="81"/>
            <rFont val="Tahoma"/>
            <family val="2"/>
          </rPr>
          <t>Autor:</t>
        </r>
        <r>
          <rPr>
            <sz val="9"/>
            <color indexed="81"/>
            <rFont val="Tahoma"/>
            <family val="2"/>
          </rPr>
          <t xml:space="preserve">
el Sistema consignará automáticamente el saldo de los egresos por la adquisición de un inmueble para la vivienda no arrastrable (Pérdida fiscal no arrastrable) en caso que no hayan sido cubiertos con los ingresos gravados del ejercicio fiscal que se liquida, con préstamos y/o remanente de ingresos gravados de ejercicios fiscales anteriores y siempre que el valor de la casilla 30 sea “0” (cero).</t>
        </r>
      </text>
    </comment>
    <comment ref="L36" authorId="0" shapeId="0">
      <text>
        <r>
          <rPr>
            <b/>
            <sz val="9"/>
            <color indexed="81"/>
            <rFont val="Tahoma"/>
            <family val="2"/>
          </rPr>
          <t>Autor:</t>
        </r>
        <r>
          <rPr>
            <sz val="9"/>
            <color indexed="81"/>
            <rFont val="Tahoma"/>
            <family val="2"/>
          </rPr>
          <t xml:space="preserve">
el Sistema calculará automáticamente la Pérdida fiscal arrastrable al siguiente ejercicio fiscal, que corresponde al monto de los egresos por la adquisición de un inmueble que ha superado la renta bruta, pero que ha sido cubierto con préstamos, financiaciones y/o remanente utilizados en el ejercicio fiscal que se liquida, registrados en la casilla 102 del Anexo.</t>
        </r>
      </text>
    </comment>
    <comment ref="L39" authorId="0" shapeId="0">
      <text>
        <r>
          <rPr>
            <b/>
            <sz val="9"/>
            <color indexed="81"/>
            <rFont val="Tahoma"/>
            <family val="2"/>
          </rPr>
          <t>Autor:</t>
        </r>
        <r>
          <rPr>
            <sz val="9"/>
            <color indexed="81"/>
            <rFont val="Tahoma"/>
            <family val="2"/>
          </rPr>
          <t xml:space="preserve">
el Sistema trasladará automáticamente el monto de la casilla 32, correspondiente a la pérdida fiscal arrastrable por la adquisición de un inmueble, producida en el ejercicio fiscal que se liquida. </t>
        </r>
      </text>
    </comment>
    <comment ref="L40" authorId="0" shapeId="0">
      <text>
        <r>
          <rPr>
            <b/>
            <sz val="9"/>
            <color indexed="81"/>
            <rFont val="Tahoma"/>
            <family val="2"/>
          </rPr>
          <t>Autor:</t>
        </r>
        <r>
          <rPr>
            <sz val="9"/>
            <color indexed="81"/>
            <rFont val="Tahoma"/>
            <family val="2"/>
          </rPr>
          <t xml:space="preserve">
se debe consignar el monto de la pérdida fiscal por la adquisición de un inmueble para la vivienda, proveniente del ejercicio fiscal anterior. </t>
        </r>
      </text>
    </comment>
    <comment ref="L41" authorId="0" shapeId="0">
      <text>
        <r>
          <rPr>
            <b/>
            <sz val="9"/>
            <color indexed="81"/>
            <rFont val="Tahoma"/>
            <family val="2"/>
          </rPr>
          <t>Autor:</t>
        </r>
        <r>
          <rPr>
            <sz val="9"/>
            <color indexed="81"/>
            <rFont val="Tahoma"/>
            <family val="2"/>
          </rPr>
          <t xml:space="preserve">
el Sistema calculará automáticamente el acumulado de pérdida fiscal por adquisición de un inmueble, correspondiente a la sumatoria de las casillas 33 y 34. </t>
        </r>
      </text>
    </comment>
    <comment ref="L42" authorId="0" shapeId="0">
      <text>
        <r>
          <rPr>
            <b/>
            <sz val="9"/>
            <color indexed="81"/>
            <rFont val="Tahoma"/>
            <family val="2"/>
          </rPr>
          <t>Autor:</t>
        </r>
        <r>
          <rPr>
            <sz val="9"/>
            <color indexed="81"/>
            <rFont val="Tahoma"/>
            <family val="2"/>
          </rPr>
          <t xml:space="preserve">
se debe consignar la porción de pérdida fiscal arrastrable, que debe excluirse en el ejercicio que se liquida por haber superado los 5 años de arrastre permitidos, según el artículo 66 de la Ley N° 6380/2019</t>
        </r>
      </text>
    </comment>
    <comment ref="L43" authorId="0" shapeId="0">
      <text>
        <r>
          <rPr>
            <b/>
            <sz val="9"/>
            <color indexed="81"/>
            <rFont val="Tahoma"/>
            <family val="2"/>
          </rPr>
          <t>Autor:</t>
        </r>
        <r>
          <rPr>
            <sz val="9"/>
            <color indexed="81"/>
            <rFont val="Tahoma"/>
            <family val="2"/>
          </rPr>
          <t xml:space="preserve">
el Sistema calculará automáticamente el saldo de Pérdida Fiscal arrastrable susceptible de ser compensado en la liquidación del impuesto, que corresponde a la diferencia entre los montos consignados en las casillas 35 y 36. </t>
        </r>
      </text>
    </comment>
    <comment ref="L44" authorId="0" shapeId="0">
      <text>
        <r>
          <rPr>
            <b/>
            <sz val="9"/>
            <color indexed="81"/>
            <rFont val="Tahoma"/>
            <family val="2"/>
          </rPr>
          <t>Autor:</t>
        </r>
        <r>
          <rPr>
            <sz val="9"/>
            <color indexed="81"/>
            <rFont val="Tahoma"/>
            <family val="2"/>
          </rPr>
          <t xml:space="preserve">
se debe consignar la porción de pérdida fiscal, proveniente de ejercicios fiscales anteriores, que se compensa con la renta neta del presente ejercicio consignada en la casilla 29, la cual estará limitada al 20% de dicha renta neta, conforme al artículo 66 de la Ley N° 6380/2019.</t>
        </r>
      </text>
    </comment>
    <comment ref="L45" authorId="0" shapeId="0">
      <text>
        <r>
          <rPr>
            <b/>
            <sz val="9"/>
            <color indexed="81"/>
            <rFont val="Tahoma"/>
            <family val="2"/>
          </rPr>
          <t>Autor:</t>
        </r>
        <r>
          <rPr>
            <sz val="9"/>
            <color indexed="81"/>
            <rFont val="Tahoma"/>
            <family val="2"/>
          </rPr>
          <t xml:space="preserve">
el Sistema calculará automáticamente el saldo de Pérdida Fiscal arrastrable, susceptible de ser trasladado al ejercicio fiscal siguiente, resultante de la diferencia entre los montos consignados en las casillas 37 y 38. Este resultado podrá trasladarse en el siguiente ejercicio fiscal, en la casilla 34. </t>
        </r>
      </text>
    </comment>
    <comment ref="L48" authorId="0" shapeId="0">
      <text>
        <r>
          <rPr>
            <b/>
            <sz val="9"/>
            <color indexed="81"/>
            <rFont val="Tahoma"/>
            <family val="2"/>
          </rPr>
          <t>Autor:</t>
        </r>
        <r>
          <rPr>
            <sz val="9"/>
            <color indexed="81"/>
            <rFont val="Tahoma"/>
            <family val="2"/>
          </rPr>
          <t xml:space="preserve">
el Sistema calculará automáticamente la renta neta imponible, diferencia entre las casillas 29 y 38. </t>
        </r>
      </text>
    </comment>
    <comment ref="H52" authorId="0" shapeId="0">
      <text>
        <r>
          <rPr>
            <b/>
            <sz val="9"/>
            <color indexed="81"/>
            <rFont val="Tahoma"/>
            <family val="2"/>
          </rPr>
          <t>Autor:</t>
        </r>
        <r>
          <rPr>
            <sz val="9"/>
            <color indexed="81"/>
            <rFont val="Tahoma"/>
            <family val="2"/>
          </rPr>
          <t xml:space="preserve">
se debe consignar el saldo a favor del contribuyente del ejercicio fiscal anterior, si hubiere. Proviene de la casilla 44 del Rubro 5 de la Declaración Jurada del ejercicio fiscal anterior. </t>
        </r>
      </text>
    </comment>
    <comment ref="H53" authorId="0" shapeId="0">
      <text>
        <r>
          <rPr>
            <b/>
            <sz val="9"/>
            <color indexed="81"/>
            <rFont val="Tahoma"/>
            <family val="2"/>
          </rPr>
          <t>Autor:</t>
        </r>
        <r>
          <rPr>
            <sz val="9"/>
            <color indexed="81"/>
            <rFont val="Tahoma"/>
            <family val="2"/>
          </rPr>
          <t xml:space="preserve">
se debe consignar el monto de las retenciones a cuenta de este impuesto que le fueran practicadas durante el ejercicio fiscal que se liquida, por personas o entidades designadas como Agentes de Retención. </t>
        </r>
      </text>
    </comment>
    <comment ref="H54" authorId="0" shapeId="0">
      <text>
        <r>
          <rPr>
            <b/>
            <sz val="9"/>
            <color indexed="81"/>
            <rFont val="Tahoma"/>
            <family val="2"/>
          </rPr>
          <t>Autor:</t>
        </r>
        <r>
          <rPr>
            <sz val="9"/>
            <color indexed="81"/>
            <rFont val="Tahoma"/>
            <family val="2"/>
          </rPr>
          <t xml:space="preserve">
se debe consignar el monto de las percepciones a cuenta de este impuesto que le fueron practicadas durante el ejercicio fiscal que se liquida, por las personas o entidades designadas como Agentes de 
Percepción. 
</t>
        </r>
      </text>
    </comment>
    <comment ref="L55" authorId="0" shapeId="0">
      <text>
        <r>
          <rPr>
            <b/>
            <sz val="9"/>
            <color indexed="81"/>
            <rFont val="Tahoma"/>
            <family val="2"/>
          </rPr>
          <t>Autor:</t>
        </r>
        <r>
          <rPr>
            <sz val="9"/>
            <color indexed="81"/>
            <rFont val="Tahoma"/>
            <family val="2"/>
          </rPr>
          <t xml:space="preserve">
el Sistema consignará el valor correspondiente a la multa por contravención, la que se determinará de acuerdo con lo establecido en el artículo 
176 de la Ley N° 125/1991 y demás normas reglamentarias, cuando la presentación de la Declaración Jurada se realice con posterioridad a la fecha de vencimiento. 
</t>
        </r>
      </text>
    </comment>
    <comment ref="H56" authorId="0" shapeId="0">
      <text>
        <r>
          <rPr>
            <b/>
            <sz val="9"/>
            <color indexed="81"/>
            <rFont val="Tahoma"/>
            <family val="2"/>
          </rPr>
          <t>Autor:</t>
        </r>
        <r>
          <rPr>
            <sz val="9"/>
            <color indexed="81"/>
            <rFont val="Tahoma"/>
            <family val="2"/>
          </rPr>
          <t xml:space="preserve">
la sumatoria de los montos consignados en las casillas 40 al 42. </t>
        </r>
      </text>
    </comment>
    <comment ref="L56" authorId="0" shapeId="0">
      <text>
        <r>
          <rPr>
            <b/>
            <sz val="9"/>
            <color indexed="81"/>
            <rFont val="Tahoma"/>
            <family val="2"/>
          </rPr>
          <t>Autor:</t>
        </r>
        <r>
          <rPr>
            <sz val="9"/>
            <color indexed="81"/>
            <rFont val="Tahoma"/>
            <family val="2"/>
          </rPr>
          <t xml:space="preserve">
la sumatoria de los montos consignados en las casillas 46 al 49. </t>
        </r>
      </text>
    </comment>
    <comment ref="H57" authorId="0" shapeId="0">
      <text>
        <r>
          <rPr>
            <b/>
            <sz val="9"/>
            <color indexed="81"/>
            <rFont val="Tahoma"/>
            <family val="2"/>
          </rPr>
          <t>Autor:</t>
        </r>
        <r>
          <rPr>
            <sz val="9"/>
            <color indexed="81"/>
            <rFont val="Tahoma"/>
            <family val="2"/>
          </rPr>
          <t xml:space="preserve">
el Sistema calculará automáticamente el saldo a favor del contribuyente que puede ser trasladado al siguiente ejercicio fiscal, resultante de la diferencia entre las casillas 43 y 50, en caso de que la casilla 43 sea mayor, caso contrario consignará el valor cero (0).</t>
        </r>
      </text>
    </comment>
    <comment ref="L58" authorId="0" shapeId="0">
      <text>
        <r>
          <rPr>
            <b/>
            <sz val="9"/>
            <color indexed="81"/>
            <rFont val="Tahoma"/>
            <family val="2"/>
          </rPr>
          <t>Autor:</t>
        </r>
        <r>
          <rPr>
            <sz val="9"/>
            <color indexed="81"/>
            <rFont val="Tahoma"/>
            <family val="2"/>
          </rPr>
          <t xml:space="preserve">
el Sistema calculará automáticamente el saldo del impuesto a ingresar a favor del fisco, resultante de la diferencia entre las casillas 50 y 43, en caso que la casilla 50 sea mayor, caso contrario consignará el valor cero (0).</t>
        </r>
      </text>
    </comment>
  </commentList>
</comments>
</file>

<file path=xl/comments8.xml><?xml version="1.0" encoding="utf-8"?>
<comments xmlns="http://schemas.openxmlformats.org/spreadsheetml/2006/main">
  <authors>
    <author>Autor</author>
    <author>Propietario</author>
  </authors>
  <commentList>
    <comment ref="E2" authorId="0" shapeId="0">
      <text>
        <r>
          <rPr>
            <b/>
            <sz val="9"/>
            <color indexed="81"/>
            <rFont val="Tahoma"/>
            <family val="2"/>
          </rPr>
          <t>Autor:</t>
        </r>
        <r>
          <rPr>
            <sz val="9"/>
            <color indexed="81"/>
            <rFont val="Tahoma"/>
            <family val="2"/>
          </rPr>
          <t xml:space="preserve">
Este número será asignado automáticamente por el Sistema Marangatu. </t>
        </r>
      </text>
    </comment>
    <comment ref="H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2"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G4"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B6" authorId="0" shapeId="0">
      <text>
        <r>
          <rPr>
            <b/>
            <sz val="9"/>
            <color indexed="81"/>
            <rFont val="Tahoma"/>
            <family val="2"/>
          </rPr>
          <t>Autor:</t>
        </r>
        <r>
          <rPr>
            <sz val="9"/>
            <color indexed="81"/>
            <rFont val="Tahoma"/>
            <family val="2"/>
          </rPr>
          <t xml:space="preserve">
El Sistema Marangatu consignará automáticamente el RUC con el dígito verificador, los apellidos y nombres del contribuyente, tal como aparecen en su cédula tributaria. </t>
        </r>
      </text>
    </comment>
    <comment ref="J8" authorId="1" shapeId="0">
      <text>
        <r>
          <rPr>
            <b/>
            <sz val="9"/>
            <color indexed="81"/>
            <rFont val="Tahoma"/>
            <family val="2"/>
          </rPr>
          <t>Propietario:</t>
        </r>
        <r>
          <rPr>
            <sz val="9"/>
            <color indexed="81"/>
            <rFont val="Tahoma"/>
            <family val="2"/>
          </rPr>
          <t xml:space="preserve">
Deberá indicarse el ejercicio fiscal al cual corresponde la información que se declara (Ej.: 
«2020»). </t>
        </r>
      </text>
    </comment>
    <comment ref="H12" authorId="0" shapeId="0">
      <text>
        <r>
          <rPr>
            <b/>
            <sz val="9"/>
            <color indexed="81"/>
            <rFont val="Tahoma"/>
            <family val="2"/>
          </rPr>
          <t>Autor:</t>
        </r>
        <r>
          <rPr>
            <sz val="9"/>
            <color indexed="81"/>
            <rFont val="Tahoma"/>
            <family val="2"/>
          </rPr>
          <t xml:space="preserve">
se debe consignar la suma de todos los ingresos exonerados, tales como: aguinaldo o décimo tercer salario exigido por el Código del Trabajo, indemnizaciones por despido ajustadas al mínimo legal, jubilaciones y pensiones graciables o no contributivas, remuneraciones percibidas como becario de programas nacionales de becas en el exterior promovidos por el Gobierno Nacional, destinados a la cobertura de los gastos de estadía y viático. </t>
        </r>
      </text>
    </comment>
    <comment ref="L12" authorId="0" shapeId="0">
      <text>
        <r>
          <rPr>
            <b/>
            <sz val="9"/>
            <color indexed="81"/>
            <rFont val="Tahoma"/>
            <family val="2"/>
          </rPr>
          <t>Autor:</t>
        </r>
        <r>
          <rPr>
            <sz val="9"/>
            <color indexed="81"/>
            <rFont val="Tahoma"/>
            <family val="2"/>
          </rPr>
          <t xml:space="preserve">
se debe consignar la suma de todos los Ingresos Gravados, percibidos en el ejercicio fiscal que se liquida</t>
        </r>
      </text>
    </comment>
    <comment ref="H13" authorId="0" shapeId="0">
      <text>
        <r>
          <rPr>
            <b/>
            <sz val="9"/>
            <color indexed="81"/>
            <rFont val="Tahoma"/>
            <family val="2"/>
          </rPr>
          <t>Autor:</t>
        </r>
        <r>
          <rPr>
            <sz val="9"/>
            <color indexed="81"/>
            <rFont val="Tahoma"/>
            <family val="2"/>
          </rPr>
          <t xml:space="preserve">
se debe consignar la suma de todos los ingresos exonerados, en carácter de padres, tutores y curadores</t>
        </r>
      </text>
    </comment>
    <comment ref="L13" authorId="0" shapeId="0">
      <text>
        <r>
          <rPr>
            <b/>
            <sz val="9"/>
            <color indexed="81"/>
            <rFont val="Tahoma"/>
            <family val="2"/>
          </rPr>
          <t>Autor:</t>
        </r>
        <r>
          <rPr>
            <sz val="9"/>
            <color indexed="81"/>
            <rFont val="Tahoma"/>
            <family val="2"/>
          </rPr>
          <t xml:space="preserve">
la suma de todos los ingresos gravados, percibidos en el ejercicio fiscal que se liquida, en carácter de padres, tutores o curadores por las rentas que obtengan los hijos bajo su patria potestad o las personas bajo su tutela o curatela, conforme al artículo 4° del Anexo del Decreto N° 3184/2019 y siempre que se realice dentro del marco legal establecido por el Consejo Nacional de Niñez y Adolescencia</t>
        </r>
      </text>
    </comment>
    <comment ref="L14" authorId="0" shapeId="0">
      <text>
        <r>
          <rPr>
            <b/>
            <sz val="9"/>
            <color indexed="81"/>
            <rFont val="Tahoma"/>
            <family val="2"/>
          </rPr>
          <t>Autor:</t>
        </r>
        <r>
          <rPr>
            <sz val="9"/>
            <color indexed="81"/>
            <rFont val="Tahoma"/>
            <family val="2"/>
          </rPr>
          <t xml:space="preserve">
el Sistema calculará automáticamente la sumatoria de las casillas 12 y 13.  </t>
        </r>
      </text>
    </comment>
    <comment ref="L17" authorId="0" shapeId="0">
      <text>
        <r>
          <rPr>
            <b/>
            <sz val="9"/>
            <color indexed="81"/>
            <rFont val="Tahoma"/>
            <family val="2"/>
          </rPr>
          <t>Autor:</t>
        </r>
        <r>
          <rPr>
            <sz val="9"/>
            <color indexed="81"/>
            <rFont val="Tahoma"/>
            <family val="2"/>
          </rPr>
          <t xml:space="preserve">
se deben consignar los egresos directamente relacionados con la actividad gravada, conforme al artículo 64 de la Ley N° 6380/2019. </t>
        </r>
      </text>
    </comment>
    <comment ref="L18" authorId="0" shapeId="0">
      <text>
        <r>
          <rPr>
            <b/>
            <sz val="9"/>
            <color indexed="81"/>
            <rFont val="Tahoma"/>
            <family val="2"/>
          </rPr>
          <t>Autor:</t>
        </r>
        <r>
          <rPr>
            <sz val="9"/>
            <color indexed="81"/>
            <rFont val="Tahoma"/>
            <family val="2"/>
          </rPr>
          <t xml:space="preserve">
se deben consignar los egresos personales y a favor de sus familiares a cargo realizados en el país (alimentación, vestimenta, salud, educación, arrendamiento y mantenimiento de la vivienda, adquisición de mobiliario, electrodomésticos y enseres para el hogar, erogaciones en concepto de esparcimiento, siempre que se realicen en el territorio nacional o hayan sido adquiridos en el país).  
Asimismo, se deberá incluir las cuotas de amortización e intereses abonados en el ejercicio fiscal por la adquisición de un inmueble para la vivienda cada 5 (cinco) años, incluida la construcción, remodelación o refacción de la misma, cuando la adquisición se haya realizado conforme al numeral 1 del artículo 66 de la Ley N° 6380/2019. 
Los egresos por las construcciones, remodelaciones o refacciones de la vivienda que fue adquirida al contado, de conformidad con el numeral 2 del artículo 66 de la Ley N° 6380/2019 también podrán ser consignados en la presente casilla. 
</t>
        </r>
      </text>
    </comment>
    <comment ref="L19" authorId="0" shapeId="0">
      <text>
        <r>
          <rPr>
            <b/>
            <sz val="9"/>
            <color indexed="81"/>
            <rFont val="Tahoma"/>
            <family val="2"/>
          </rPr>
          <t>Autor:</t>
        </r>
        <r>
          <rPr>
            <sz val="9"/>
            <color indexed="81"/>
            <rFont val="Tahoma"/>
            <family val="2"/>
          </rPr>
          <t xml:space="preserve">
se deben consignar los egresos personales y a favor de los familiares a cargo, realizados en el exterior destinado exclusivamente a la salud y a la educación, conforme al artículo 64 de la Ley N° 6380/2019 y al artículo 56 del Anexo del Decreto N° 3184/2019. </t>
        </r>
      </text>
    </comment>
    <comment ref="L20" authorId="0" shapeId="0">
      <text>
        <r>
          <rPr>
            <b/>
            <sz val="9"/>
            <color indexed="81"/>
            <rFont val="Tahoma"/>
            <family val="2"/>
          </rPr>
          <t>Autor:</t>
        </r>
        <r>
          <rPr>
            <sz val="9"/>
            <color indexed="81"/>
            <rFont val="Tahoma"/>
            <family val="2"/>
          </rPr>
          <t xml:space="preserve">
se debe consignar el egreso personal por la adquisición de un autovehículo cada 3 (tres) años, conforme al numeral 3 del artículo 64 de la Ley N° 6380/2019. </t>
        </r>
      </text>
    </comment>
    <comment ref="L21" authorId="0" shapeId="0">
      <text>
        <r>
          <rPr>
            <b/>
            <sz val="9"/>
            <color indexed="81"/>
            <rFont val="Tahoma"/>
            <family val="2"/>
          </rPr>
          <t>Autor:</t>
        </r>
        <r>
          <rPr>
            <sz val="9"/>
            <color indexed="81"/>
            <rFont val="Tahoma"/>
            <family val="2"/>
          </rPr>
          <t xml:space="preserve">
se debe consignar el aporte patronal a favor del trabajador realizado al Sistema de Seguridad Social creado o admitido por Ley o Decreto-Ley, conforme al numeral 5 del artículo 64 de la Ley N° 6380/2019. </t>
        </r>
      </text>
    </comment>
    <comment ref="L22" authorId="0" shapeId="0">
      <text>
        <r>
          <rPr>
            <b/>
            <sz val="9"/>
            <color indexed="81"/>
            <rFont val="Tahoma"/>
            <family val="2"/>
          </rPr>
          <t>Autor:</t>
        </r>
        <r>
          <rPr>
            <sz val="9"/>
            <color indexed="81"/>
            <rFont val="Tahoma"/>
            <family val="2"/>
          </rPr>
          <t xml:space="preserve">
se debe consignar el aporte a un Sistema privado de seguridad social realizado por el prestador de servicio personal independiente, conforme al numeral 5 del artículo 64 de la Ley N° 6380/2019. </t>
        </r>
      </text>
    </comment>
    <comment ref="L23" authorId="0" shapeId="0">
      <text>
        <r>
          <rPr>
            <b/>
            <sz val="9"/>
            <color indexed="81"/>
            <rFont val="Tahoma"/>
            <family val="2"/>
          </rPr>
          <t>Autor:</t>
        </r>
        <r>
          <rPr>
            <sz val="9"/>
            <color indexed="81"/>
            <rFont val="Tahoma"/>
            <family val="2"/>
          </rPr>
          <t xml:space="preserve">
se debe consignar las cuotas, diezmos, aportes y donaciones realizadas a favor del Estado y las Municipalidades, las entidades religiosas reconocidas por la autoridad Tributaria como beneficio público, cuando se encuentren constituidas como institución de asistencia social, educativa, cultural, caridad o beneficencia; las asociaciones, fundaciones, clubes sociales y deportivos, sindicatos y gremios, cuerpo de bomberos, entre otros.
Solo se podrá consignar hasta el 5% de la renta bruta gravada del ejercicio fiscal que se liquida (casilla 14), conforme al numeral 6 del artículo 64 de la Ley N° 6380/2019 y al artículo 57 del Anexo del Decreto N° 3184/2019.</t>
        </r>
      </text>
    </comment>
    <comment ref="L24" authorId="0" shapeId="0">
      <text>
        <r>
          <rPr>
            <b/>
            <sz val="9"/>
            <color indexed="81"/>
            <rFont val="Tahoma"/>
            <family val="2"/>
          </rPr>
          <t>Autor:</t>
        </r>
        <r>
          <rPr>
            <sz val="9"/>
            <color indexed="81"/>
            <rFont val="Tahoma"/>
            <family val="2"/>
          </rPr>
          <t xml:space="preserve">
el Sistema consignará automáticamente la sumatoria de las casillas 15 al 21 del presente rubro, los resultados negativos derivados de estos egresos no pueden ser objeto de compensación ni arrastre en los siguientes ejercicios fiscales, conforme al último párrafo del artículo 64 de la Ley N° 6380/2019. </t>
        </r>
      </text>
    </comment>
    <comment ref="L25" authorId="0" shapeId="0">
      <text>
        <r>
          <rPr>
            <b/>
            <sz val="9"/>
            <color indexed="81"/>
            <rFont val="Tahoma"/>
            <family val="2"/>
          </rPr>
          <t>Autor:</t>
        </r>
        <r>
          <rPr>
            <sz val="9"/>
            <color indexed="81"/>
            <rFont val="Tahoma"/>
            <family val="2"/>
          </rPr>
          <t xml:space="preserve">
se debe consignar el egreso personal por la adquisición al contado de un inmueble para la vivienda cada 5 (cinco) años. Los resultados negativos derivados de estos egresos pueden ser objeto de compensación o arrastre en los siguientes ejercicios fiscales.
A tal efecto se deberá considerar lo establecido en el artículo 64 y el numeral 2 del artículo 66 de la Ley N° 6380/2019.
</t>
        </r>
      </text>
    </comment>
    <comment ref="L26" authorId="0" shapeId="0">
      <text>
        <r>
          <rPr>
            <b/>
            <sz val="9"/>
            <color indexed="81"/>
            <rFont val="Tahoma"/>
            <family val="2"/>
          </rPr>
          <t>Autor:</t>
        </r>
        <r>
          <rPr>
            <sz val="9"/>
            <color indexed="81"/>
            <rFont val="Tahoma"/>
            <family val="2"/>
          </rPr>
          <t xml:space="preserve">
el Sistema consignará automáticamente la sumatoria de las casillas 22 y 23. </t>
        </r>
      </text>
    </comment>
    <comment ref="L29" authorId="0" shapeId="0">
      <text>
        <r>
          <rPr>
            <b/>
            <sz val="9"/>
            <color indexed="81"/>
            <rFont val="Tahoma"/>
            <family val="2"/>
          </rPr>
          <t>Autor:</t>
        </r>
        <r>
          <rPr>
            <sz val="9"/>
            <color indexed="81"/>
            <rFont val="Tahoma"/>
            <family val="2"/>
          </rPr>
          <t xml:space="preserve">
el Sistema consignará automáticamente el monto de los ingresos brutos gravados percibidos en el ejercicio fiscal que se liquida, declarado en la casilla 14 del Rubro 1. </t>
        </r>
      </text>
    </comment>
    <comment ref="L30" authorId="0" shapeId="0">
      <text>
        <r>
          <rPr>
            <b/>
            <sz val="9"/>
            <color indexed="81"/>
            <rFont val="Tahoma"/>
            <family val="2"/>
          </rPr>
          <t>Autor:</t>
        </r>
        <r>
          <rPr>
            <sz val="9"/>
            <color indexed="81"/>
            <rFont val="Tahoma"/>
            <family val="2"/>
          </rPr>
          <t xml:space="preserve">
el Sistema consignará automáticamente los egresos deducidos del ejercicio fiscal, monto proveniente de la casilla 22, limitado hasta el monto de los ingresos gravados registrado en la casilla 25, conforme a lo establecido el artículo 64 de la Ley N° 6380/2019. </t>
        </r>
      </text>
    </comment>
    <comment ref="L31" authorId="0" shapeId="0">
      <text>
        <r>
          <rPr>
            <b/>
            <sz val="9"/>
            <color indexed="81"/>
            <rFont val="Tahoma"/>
            <family val="2"/>
          </rPr>
          <t>Autor:</t>
        </r>
        <r>
          <rPr>
            <sz val="9"/>
            <color indexed="81"/>
            <rFont val="Tahoma"/>
            <family val="2"/>
          </rPr>
          <t xml:space="preserve">
el Sistema consignará automáticamente el resultado después de descontar los Egresos Deducibles, equivalente a la diferencia entre los montos registrados en las casillas 25 y 26. </t>
        </r>
      </text>
    </comment>
    <comment ref="L32" authorId="0" shapeId="0">
      <text>
        <r>
          <rPr>
            <b/>
            <sz val="9"/>
            <color indexed="81"/>
            <rFont val="Tahoma"/>
            <family val="2"/>
          </rPr>
          <t>Autor:</t>
        </r>
        <r>
          <rPr>
            <sz val="9"/>
            <color indexed="81"/>
            <rFont val="Tahoma"/>
            <family val="2"/>
          </rPr>
          <t xml:space="preserve">
el Sistema consignará el egreso personal por la adquisición al contado de un inmueble para la vivienda cada 5 (cinco) años. El Sistema consignará automáticamente el monto de la casilla 23, aunque solamente hasta el monto registrado en la casilla 27. </t>
        </r>
      </text>
    </comment>
    <comment ref="L33" authorId="0" shapeId="0">
      <text>
        <r>
          <rPr>
            <b/>
            <sz val="9"/>
            <color indexed="81"/>
            <rFont val="Tahoma"/>
            <family val="2"/>
          </rPr>
          <t>Autor:</t>
        </r>
        <r>
          <rPr>
            <sz val="9"/>
            <color indexed="81"/>
            <rFont val="Tahoma"/>
            <family val="2"/>
          </rPr>
          <t xml:space="preserve">
el Sistema calculará automáticamente el subtotal de la renta neta imponible antes de considerar el saldo arrastrable de pérdidas de ejercicios anteriores, si existiere, equivalente a la diferencia entre los montos consignados en las casillas 27 y 28. </t>
        </r>
      </text>
    </comment>
    <comment ref="L34" authorId="0" shapeId="0">
      <text>
        <r>
          <rPr>
            <b/>
            <sz val="9"/>
            <color indexed="81"/>
            <rFont val="Tahoma"/>
            <family val="2"/>
          </rPr>
          <t>Autor:</t>
        </r>
        <r>
          <rPr>
            <sz val="9"/>
            <color indexed="81"/>
            <rFont val="Tahoma"/>
            <family val="2"/>
          </rPr>
          <t xml:space="preserve">
el Sistema consignará automáticamente el monto total o porción de los préstamos/financiaciones obtenidos y utilizados en el ejercicio o el remanente de los ingresos gravados de los 5 (cinco) últimos ejercicios fiscales anteriores, según el numeral 2 del artículo 66 de la Ley N° 6380/2019, proveniente de la casilla 102 del Anexo, solamente cuando el Total de los egresos por la adquisición al contado de un inmueble para la vivienda supera el valor registrado en la casilla 27.</t>
        </r>
      </text>
    </comment>
    <comment ref="L35" authorId="0" shapeId="0">
      <text>
        <r>
          <rPr>
            <b/>
            <sz val="9"/>
            <color indexed="81"/>
            <rFont val="Tahoma"/>
            <family val="2"/>
          </rPr>
          <t>Autor:</t>
        </r>
        <r>
          <rPr>
            <sz val="9"/>
            <color indexed="81"/>
            <rFont val="Tahoma"/>
            <family val="2"/>
          </rPr>
          <t xml:space="preserve">
el Sistema consignará automáticamente el saldo de los egresos por la adquisición de un inmueble para la vivienda no arrastrable (Pérdida fiscal no arrastrable) en caso que no hayan sido cubiertos con los ingresos gravados del ejercicio fiscal que se liquida, con préstamos y/o remanente de ingresos gravados de ejercicios fiscales anteriores y siempre que el valor de la casilla 30 sea “0” (cero).</t>
        </r>
      </text>
    </comment>
    <comment ref="L36" authorId="0" shapeId="0">
      <text>
        <r>
          <rPr>
            <b/>
            <sz val="9"/>
            <color indexed="81"/>
            <rFont val="Tahoma"/>
            <family val="2"/>
          </rPr>
          <t>Autor:</t>
        </r>
        <r>
          <rPr>
            <sz val="9"/>
            <color indexed="81"/>
            <rFont val="Tahoma"/>
            <family val="2"/>
          </rPr>
          <t xml:space="preserve">
el Sistema calculará automáticamente la Pérdida fiscal arrastrable al siguiente ejercicio fiscal, que corresponde al monto de los egresos por la adquisición de un inmueble que ha superado la renta bruta, pero que ha sido cubierto con préstamos, financiaciones y/o remanente utilizados en el ejercicio fiscal que se liquida, registrados en la casilla 102 del Anexo.</t>
        </r>
      </text>
    </comment>
    <comment ref="L39" authorId="0" shapeId="0">
      <text>
        <r>
          <rPr>
            <b/>
            <sz val="9"/>
            <color indexed="81"/>
            <rFont val="Tahoma"/>
            <family val="2"/>
          </rPr>
          <t>Autor:</t>
        </r>
        <r>
          <rPr>
            <sz val="9"/>
            <color indexed="81"/>
            <rFont val="Tahoma"/>
            <family val="2"/>
          </rPr>
          <t xml:space="preserve">
el Sistema trasladará automáticamente el monto de la casilla 32, correspondiente a la pérdida fiscal arrastrable por la adquisición de un inmueble, producida en el ejercicio fiscal que se liquida. </t>
        </r>
      </text>
    </comment>
    <comment ref="L40" authorId="0" shapeId="0">
      <text>
        <r>
          <rPr>
            <b/>
            <sz val="9"/>
            <color indexed="81"/>
            <rFont val="Tahoma"/>
            <family val="2"/>
          </rPr>
          <t>Autor:</t>
        </r>
        <r>
          <rPr>
            <sz val="9"/>
            <color indexed="81"/>
            <rFont val="Tahoma"/>
            <family val="2"/>
          </rPr>
          <t xml:space="preserve">
se debe consignar el monto de la pérdida fiscal por la adquisición de un inmueble para la vivienda, proveniente del ejercicio fiscal anterior. </t>
        </r>
      </text>
    </comment>
    <comment ref="L41" authorId="0" shapeId="0">
      <text>
        <r>
          <rPr>
            <b/>
            <sz val="9"/>
            <color indexed="81"/>
            <rFont val="Tahoma"/>
            <family val="2"/>
          </rPr>
          <t>Autor:</t>
        </r>
        <r>
          <rPr>
            <sz val="9"/>
            <color indexed="81"/>
            <rFont val="Tahoma"/>
            <family val="2"/>
          </rPr>
          <t xml:space="preserve">
el Sistema calculará automáticamente el acumulado de pérdida fiscal por adquisición de un inmueble, correspondiente a la sumatoria de las casillas 33 y 34. </t>
        </r>
      </text>
    </comment>
    <comment ref="L42" authorId="0" shapeId="0">
      <text>
        <r>
          <rPr>
            <b/>
            <sz val="9"/>
            <color indexed="81"/>
            <rFont val="Tahoma"/>
            <family val="2"/>
          </rPr>
          <t>Autor:</t>
        </r>
        <r>
          <rPr>
            <sz val="9"/>
            <color indexed="81"/>
            <rFont val="Tahoma"/>
            <family val="2"/>
          </rPr>
          <t xml:space="preserve">
se debe consignar la porción de pérdida fiscal arrastrable, que debe excluirse en el ejercicio que se liquida por haber superado los 5 años de arrastre permitidos, según el artículo 66 de la Ley N° 6380/2019</t>
        </r>
      </text>
    </comment>
    <comment ref="L43" authorId="0" shapeId="0">
      <text>
        <r>
          <rPr>
            <b/>
            <sz val="9"/>
            <color indexed="81"/>
            <rFont val="Tahoma"/>
            <family val="2"/>
          </rPr>
          <t>Autor:</t>
        </r>
        <r>
          <rPr>
            <sz val="9"/>
            <color indexed="81"/>
            <rFont val="Tahoma"/>
            <family val="2"/>
          </rPr>
          <t xml:space="preserve">
el Sistema calculará automáticamente el saldo de Pérdida Fiscal arrastrable susceptible de ser compensado en la liquidación del impuesto, que corresponde a la diferencia entre los montos consignados en las casillas 35 y 36. </t>
        </r>
      </text>
    </comment>
    <comment ref="L44" authorId="0" shapeId="0">
      <text>
        <r>
          <rPr>
            <b/>
            <sz val="9"/>
            <color indexed="81"/>
            <rFont val="Tahoma"/>
            <family val="2"/>
          </rPr>
          <t>Autor:</t>
        </r>
        <r>
          <rPr>
            <sz val="9"/>
            <color indexed="81"/>
            <rFont val="Tahoma"/>
            <family val="2"/>
          </rPr>
          <t xml:space="preserve">
se debe consignar la porción de pérdida fiscal, proveniente de ejercicios fiscales anteriores, que se compensa con la renta neta del presente ejercicio consignada en la casilla 29, la cual estará limitada al 20% de dicha renta neta, conforme al artículo 66 de la Ley N° 6380/2019.</t>
        </r>
      </text>
    </comment>
    <comment ref="L45" authorId="0" shapeId="0">
      <text>
        <r>
          <rPr>
            <b/>
            <sz val="9"/>
            <color indexed="81"/>
            <rFont val="Tahoma"/>
            <family val="2"/>
          </rPr>
          <t>Autor:</t>
        </r>
        <r>
          <rPr>
            <sz val="9"/>
            <color indexed="81"/>
            <rFont val="Tahoma"/>
            <family val="2"/>
          </rPr>
          <t xml:space="preserve">
el Sistema calculará automáticamente el saldo de Pérdida Fiscal arrastrable, susceptible de ser trasladado al ejercicio fiscal siguiente, resultante de la diferencia entre los montos consignados en las casillas 37 y 38. Este resultado podrá trasladarse en el siguiente ejercicio fiscal, en la casilla 34. </t>
        </r>
      </text>
    </comment>
    <comment ref="L48" authorId="0" shapeId="0">
      <text>
        <r>
          <rPr>
            <b/>
            <sz val="9"/>
            <color indexed="81"/>
            <rFont val="Tahoma"/>
            <family val="2"/>
          </rPr>
          <t>Autor:</t>
        </r>
        <r>
          <rPr>
            <sz val="9"/>
            <color indexed="81"/>
            <rFont val="Tahoma"/>
            <family val="2"/>
          </rPr>
          <t xml:space="preserve">
el Sistema calculará automáticamente la renta neta imponible, diferencia entre las casillas 29 y 38. </t>
        </r>
      </text>
    </comment>
    <comment ref="H52" authorId="0" shapeId="0">
      <text>
        <r>
          <rPr>
            <b/>
            <sz val="9"/>
            <color indexed="81"/>
            <rFont val="Tahoma"/>
            <family val="2"/>
          </rPr>
          <t>Autor:</t>
        </r>
        <r>
          <rPr>
            <sz val="9"/>
            <color indexed="81"/>
            <rFont val="Tahoma"/>
            <family val="2"/>
          </rPr>
          <t xml:space="preserve">
se debe consignar el saldo a favor del contribuyente del ejercicio fiscal anterior, si hubiere. Proviene de la casilla 44 del Rubro 5 de la Declaración Jurada del ejercicio fiscal anterior. </t>
        </r>
      </text>
    </comment>
    <comment ref="H53" authorId="0" shapeId="0">
      <text>
        <r>
          <rPr>
            <b/>
            <sz val="9"/>
            <color indexed="81"/>
            <rFont val="Tahoma"/>
            <family val="2"/>
          </rPr>
          <t>Autor:</t>
        </r>
        <r>
          <rPr>
            <sz val="9"/>
            <color indexed="81"/>
            <rFont val="Tahoma"/>
            <family val="2"/>
          </rPr>
          <t xml:space="preserve">
se debe consignar el monto de las retenciones a cuenta de este impuesto que le fueran practicadas durante el ejercicio fiscal que se liquida, por personas o entidades designadas como Agentes de Retención. </t>
        </r>
      </text>
    </comment>
    <comment ref="H54" authorId="0" shapeId="0">
      <text>
        <r>
          <rPr>
            <b/>
            <sz val="9"/>
            <color indexed="81"/>
            <rFont val="Tahoma"/>
            <family val="2"/>
          </rPr>
          <t>Autor:</t>
        </r>
        <r>
          <rPr>
            <sz val="9"/>
            <color indexed="81"/>
            <rFont val="Tahoma"/>
            <family val="2"/>
          </rPr>
          <t xml:space="preserve">
se debe consignar el monto de las percepciones a cuenta de este impuesto que le fueron practicadas durante el ejercicio fiscal que se liquida, por las personas o entidades designadas como Agentes de 
Percepción. 
</t>
        </r>
      </text>
    </comment>
    <comment ref="L55" authorId="0" shapeId="0">
      <text>
        <r>
          <rPr>
            <b/>
            <sz val="9"/>
            <color indexed="81"/>
            <rFont val="Tahoma"/>
            <family val="2"/>
          </rPr>
          <t>Autor:</t>
        </r>
        <r>
          <rPr>
            <sz val="9"/>
            <color indexed="81"/>
            <rFont val="Tahoma"/>
            <family val="2"/>
          </rPr>
          <t xml:space="preserve">
el Sistema consignará el valor correspondiente a la multa por contravención, la que se determinará de acuerdo con lo establecido en el artículo 
176 de la Ley N° 125/1991 y demás normas reglamentarias, cuando la presentación de la Declaración Jurada se realice con posterioridad a la fecha de vencimiento. 
</t>
        </r>
      </text>
    </comment>
    <comment ref="H56" authorId="0" shapeId="0">
      <text>
        <r>
          <rPr>
            <b/>
            <sz val="9"/>
            <color indexed="81"/>
            <rFont val="Tahoma"/>
            <family val="2"/>
          </rPr>
          <t>Autor:</t>
        </r>
        <r>
          <rPr>
            <sz val="9"/>
            <color indexed="81"/>
            <rFont val="Tahoma"/>
            <family val="2"/>
          </rPr>
          <t xml:space="preserve">
la sumatoria de los montos consignados en las casillas 40 al 42. </t>
        </r>
      </text>
    </comment>
    <comment ref="L56" authorId="0" shapeId="0">
      <text>
        <r>
          <rPr>
            <b/>
            <sz val="9"/>
            <color indexed="81"/>
            <rFont val="Tahoma"/>
            <family val="2"/>
          </rPr>
          <t>Autor:</t>
        </r>
        <r>
          <rPr>
            <sz val="9"/>
            <color indexed="81"/>
            <rFont val="Tahoma"/>
            <family val="2"/>
          </rPr>
          <t xml:space="preserve">
la sumatoria de los montos consignados en las casillas 46 al 49. </t>
        </r>
      </text>
    </comment>
    <comment ref="H57" authorId="0" shapeId="0">
      <text>
        <r>
          <rPr>
            <b/>
            <sz val="9"/>
            <color indexed="81"/>
            <rFont val="Tahoma"/>
            <family val="2"/>
          </rPr>
          <t>Autor:</t>
        </r>
        <r>
          <rPr>
            <sz val="9"/>
            <color indexed="81"/>
            <rFont val="Tahoma"/>
            <family val="2"/>
          </rPr>
          <t xml:space="preserve">
el Sistema calculará automáticamente el saldo a favor del contribuyente que puede ser trasladado al siguiente ejercicio fiscal, resultante de la diferencia entre las casillas 43 y 50, en caso de que la casilla 43 sea mayor, caso contrario consignará el valor cero (0).</t>
        </r>
      </text>
    </comment>
    <comment ref="L58" authorId="0" shapeId="0">
      <text>
        <r>
          <rPr>
            <b/>
            <sz val="9"/>
            <color indexed="81"/>
            <rFont val="Tahoma"/>
            <family val="2"/>
          </rPr>
          <t>Autor:</t>
        </r>
        <r>
          <rPr>
            <sz val="9"/>
            <color indexed="81"/>
            <rFont val="Tahoma"/>
            <family val="2"/>
          </rPr>
          <t xml:space="preserve">
el Sistema calculará automáticamente el saldo del impuesto a ingresar a favor del fisco, resultante de la diferencia entre las casillas 50 y 43, en caso que la casilla 50 sea mayor, caso contrario consignará el valor cero (0).</t>
        </r>
      </text>
    </comment>
  </commentList>
</comments>
</file>

<file path=xl/sharedStrings.xml><?xml version="1.0" encoding="utf-8"?>
<sst xmlns="http://schemas.openxmlformats.org/spreadsheetml/2006/main" count="1014" uniqueCount="221">
  <si>
    <t>RUC</t>
  </si>
  <si>
    <t>FACTURA</t>
  </si>
  <si>
    <t>NO APLICA</t>
  </si>
  <si>
    <t>LIQUIDACIÓN DE SALARIO</t>
  </si>
  <si>
    <t>CRÉDITO</t>
  </si>
  <si>
    <t>1- Tipo Identificación</t>
  </si>
  <si>
    <t>5-Tipo Comprobante</t>
  </si>
  <si>
    <t>4-Tipo Comprobante</t>
  </si>
  <si>
    <t>BOLETA DE VENTA</t>
  </si>
  <si>
    <t>VENTAS-INGRESOS</t>
  </si>
  <si>
    <t>COMPRAS-EGRESOS</t>
  </si>
  <si>
    <t>7-Condición</t>
  </si>
  <si>
    <t>CÉDULA DE IDENTIDAD</t>
  </si>
  <si>
    <t>PASAPORTE</t>
  </si>
  <si>
    <t>CARNÉ DE MIGRACIÓN</t>
  </si>
  <si>
    <t>TICKET DE MÁQUINA REGISTRADORA</t>
  </si>
  <si>
    <t>ENTRADA A ESPECTÁCULOS PÚBLICOS</t>
  </si>
  <si>
    <t>BOLETO DE TRANSPORTE PÚBLICO</t>
  </si>
  <si>
    <t>TICKET DE TRANSPORTE AÉREO</t>
  </si>
  <si>
    <t>BOLETO DE LOTERÍA, APUESTAS Y DEMÁS JUEGOS DE AZAR</t>
  </si>
  <si>
    <t>NOTA DE CRÉDITO RECIBIDA</t>
  </si>
  <si>
    <t>NOTA DE DÉBITO EMITIDA</t>
  </si>
  <si>
    <t>COMPROBANTE DE INGRESO</t>
  </si>
  <si>
    <t xml:space="preserve">EXTRACTO DE CUENTA (Cuando no exista la obligación legal de expedir comprobante de venta) </t>
  </si>
  <si>
    <t>OTROS DOCUMENTOS QUE RESPALDAN LOS INGRESOS (Cuando no exista la obligación legal de expedir comprobante de venta)</t>
  </si>
  <si>
    <t>CONTADO</t>
  </si>
  <si>
    <t>NÚMERO DE EMPLEADOR</t>
  </si>
  <si>
    <t>BOLETA RESIMPLE</t>
  </si>
  <si>
    <t>NOTA DE DÉBITO RECIBIDA</t>
  </si>
  <si>
    <t>NOTA DE CRÉDITO EMITIDA</t>
  </si>
  <si>
    <t>EXTRACTO DE CUENTA IPS</t>
  </si>
  <si>
    <t>EXTRACTO DE TARJETA DE CRÉDITO/TARJETA DE DÉBITO</t>
  </si>
  <si>
    <t>TRANSFERENCIAS O GIROS BANCARIOS/ BOLETA DE DEPÓSITO</t>
  </si>
  <si>
    <t>COMPROBANTE DEL EXTERIOR LEGALIZADO</t>
  </si>
  <si>
    <t>COMPROBANTE DE INGRESO O RECIBO DE ENTIDAD PÚBLICA, RELIGIOSAS O DE BENEFICIO PÚBLICO</t>
  </si>
  <si>
    <t>DESPACHO DE IMPORTACIÓN</t>
  </si>
  <si>
    <t>OTROS COMPROBANTES DE VENTA QUE RESPALDEN EGRESOS (Cuando no exista obligación legal de expedir comprobantes de ventas)</t>
  </si>
  <si>
    <t>IDENTIFICACIÓN TRIBUTARIA (PROVEEDORES DEL EXTERIOR)</t>
  </si>
  <si>
    <t>OTROS</t>
  </si>
  <si>
    <t>AUTOFACTURA</t>
  </si>
  <si>
    <t>Cuenta</t>
  </si>
  <si>
    <t>Egresos personal por la adquisición de un autovehículo cada 3 (tres) años</t>
  </si>
  <si>
    <t>Aporte a un Sistema privado de seguridad social realizado por el prestador de servicio personal independiente</t>
  </si>
  <si>
    <t xml:space="preserve">Cuotas, aportes, diezmos y donaciones realizadas a favor del Estado y demás asociaciones </t>
  </si>
  <si>
    <t>Egreso personal por la adquisición al contado de un inmueble para la vivienda</t>
  </si>
  <si>
    <t>CLASIFICACIÓN</t>
  </si>
  <si>
    <t>Casilla</t>
  </si>
  <si>
    <t>Directamente relacionados con la actividad gravada</t>
  </si>
  <si>
    <t>Aporte patronal a favor del trabajador</t>
  </si>
  <si>
    <t xml:space="preserve">Egresos realizados en el país </t>
  </si>
  <si>
    <t>Egresos en el exterior destinados exclusivamente a la salud y a la educación</t>
  </si>
  <si>
    <t>i</t>
  </si>
  <si>
    <t>PARA LLENAR LEA EL INSTRUCTIVO DISPONIBLE EN LA WEB</t>
  </si>
  <si>
    <t>LOS IMPORTES SE CONSIGNARAN SIN CÉNTIMOS</t>
  </si>
  <si>
    <t>Número de Orden</t>
  </si>
  <si>
    <t>DV</t>
  </si>
  <si>
    <t>Razón Social/Primer Apellido</t>
  </si>
  <si>
    <t>Segundo Apellido</t>
  </si>
  <si>
    <t>IMPUESTO A LA RENTA PERSONAL</t>
  </si>
  <si>
    <t>Nombres</t>
  </si>
  <si>
    <t>03</t>
  </si>
  <si>
    <t>Número de Orden de Declaración que rectifica</t>
  </si>
  <si>
    <t>RENTAS DERIVADAS DE LA PESTACIÓN DE SERVICIOS PERSONALES</t>
  </si>
  <si>
    <t>01</t>
  </si>
  <si>
    <t>Declaración Jurada Original</t>
  </si>
  <si>
    <t>04</t>
  </si>
  <si>
    <t>Periodo/ Ejercicio Fiscal</t>
  </si>
  <si>
    <t>VERSION 1</t>
  </si>
  <si>
    <t>02</t>
  </si>
  <si>
    <t>Declaración Jurada Rectificativa</t>
  </si>
  <si>
    <t>Año</t>
  </si>
  <si>
    <t>Declaración Jurada en Carácter de Cese de Actividades, Clausura o Cierre Definitivo</t>
  </si>
  <si>
    <t>INC</t>
  </si>
  <si>
    <t>RUBRO 1- INGRESOS OBTENIDOS POR LA PRESTACIÓN DE SERVICIOS PERSONALES</t>
  </si>
  <si>
    <t>EXONERADOS                                            -I-</t>
  </si>
  <si>
    <t>a</t>
  </si>
  <si>
    <t>Ingresos del ejercicio fiscal por la prestación de servicios personales, conforme a lo señalado en el Art. 62 de la Ley Nº 6.380/19</t>
  </si>
  <si>
    <t>b</t>
  </si>
  <si>
    <t>Ingresos del ejercicio fiscal en carácter de padres, tutores o curadores por las rentas que obtengan los hijos bajo su patria potestad o las personas bajo su tutela o curatela, conforme al Art. 4º del Anexo del Decreto Nº 3.184/2019</t>
  </si>
  <si>
    <t>c</t>
  </si>
  <si>
    <t>TOTAL INGRESOS BRUTOS GRAVADOS PERCIBIDOS EN EL EJERCICIO FISCAL</t>
  </si>
  <si>
    <t>RUBRO 2- EGRESOS DEDUCIBLES DEL EJERCICIO FISCAL</t>
  </si>
  <si>
    <t>IMPORTE</t>
  </si>
  <si>
    <t>Egresos directamente relacionados con la actividad gravada</t>
  </si>
  <si>
    <t>Egresos personales y a favor de familiares a cargo realizados en el país (con excepción de los egresos señalados en los incisos "d" e "i" del presente rubro)</t>
  </si>
  <si>
    <t>Egresos personales y a favor de familiares a cargo realizados en el exterior destinados exclusivamente a la salud y a la
educación</t>
  </si>
  <si>
    <t>d</t>
  </si>
  <si>
    <t>e</t>
  </si>
  <si>
    <t>Aporte patronal a favor del trabajador realizado al Sistema de Seguridad Social creado o admitido por Ley o Decreto-Ley</t>
  </si>
  <si>
    <t>f</t>
  </si>
  <si>
    <t>g</t>
  </si>
  <si>
    <t>Cuotas, aportes, diezmos y donaciones realizadas a favor del Estado y demás asociaciones (Solo se podrá consignar hasta
el 5% de la renta bruta gravada del ejercicio fiscal que se liquida)</t>
  </si>
  <si>
    <t>h</t>
  </si>
  <si>
    <t>EGRESOS DEDUCIDOS EN EL EJERCICIO FISCAL (Los resultados negativos derivados de estos egresos no pueden ser
objeto de compensación ni arrastre en los siguientes ejercicios fiscales). Sumatoria de las casillas 15 al 21</t>
  </si>
  <si>
    <t>EGRESO PERSONAL POR LA ADQUISICIÓN AL CONTADO DE UN INMUEBLE PARA LA VIVIENDA CADA 5 (CINCO) AÑOS
(Los resultados negativos derivados de estos egresos pueden ser objeto de compensación o arrastre en los siguientes
ejercicios fiscales)</t>
  </si>
  <si>
    <t>j</t>
  </si>
  <si>
    <t>TOTAL DE EGRESOS DEDUCIBLES EN EL EJERCICIO FISCAL (Suma de las casillas 22 y 23)</t>
  </si>
  <si>
    <t>RUBRO 3 - RESULTADO OBTENIDO LUEGO DE APLICAR LAS DEDUCCIONES ADMITIDAS PARA LA LIQUIDACIÓN DEL
IMPUESTO</t>
  </si>
  <si>
    <t>Ingresos brutos gravados del ejercicio fiscal (El Sistema trasladará automáticamente el monto de la casilla 14 del Rubro 1)</t>
  </si>
  <si>
    <r>
      <rPr>
        <b/>
        <sz val="7"/>
        <rFont val="Calibri"/>
        <family val="2"/>
        <scheme val="minor"/>
      </rPr>
      <t>Menos</t>
    </r>
    <r>
      <rPr>
        <sz val="7"/>
        <rFont val="Calibri"/>
        <family val="2"/>
        <scheme val="minor"/>
      </rPr>
      <t>: Egresos deducidos del ejercicio fiscal (El Sistema trasladará automáticamente el monto de la casilla 22, limitado
hasta el monto de los ingresos gravados registrados en la casilla 25, conforme a lo establecido en la Ley)</t>
    </r>
  </si>
  <si>
    <t>Resultado después de descontar los Egresos Deducibles (El Sistema calculará automáticamente la diferencia entre los
montos de las casillas 25 y 26)</t>
  </si>
  <si>
    <r>
      <rPr>
        <b/>
        <sz val="7"/>
        <rFont val="Calibri"/>
        <family val="2"/>
        <scheme val="minor"/>
      </rPr>
      <t xml:space="preserve">Menos: </t>
    </r>
    <r>
      <rPr>
        <sz val="7"/>
        <rFont val="Calibri"/>
        <family val="2"/>
        <scheme val="minor"/>
      </rPr>
      <t>Egreso personal por la adquisición al contado de un inmueble para la vivienda cada 5 (cinco) años. (Proviene de
la casilla 23, aunque solamente hasta el monto registrado en la casilla 27)</t>
    </r>
  </si>
  <si>
    <t>SUBTOTAL RENTA NETA IMPONIBLE ANTES DE CONSIDERAR EL SALDO ARRASTRABLE DE PÉRDIDAS DE EJERCICIOS
ANTERIORES, SI EXISTIERE (El Sistema calculará automáticamente la diferencia entre los montos consignados en las
casillas 27 y 28)</t>
  </si>
  <si>
    <t>Monto total o porción de los préstamos/financiaciones obtenidos y utilizados en el ejercicio o el remanente de los
ingresos gravados de los 5 (cinco) últimos ejercicios fiscales anteriores (El Sistema trasladará automáticamente el monto
registrado en la casilla 102 del Anexo, solamente cuando el Total de los egresos por la adquisición al contado de un
inmueble para la vivienda supera el valor registrado en la casilla 27)</t>
  </si>
  <si>
    <t>Saldo de egresos por la adquisición de un inmueble para la vivienda no arrastrable (Pérdida fiscal no arrastrable) por no
reunir las condiciones señaladas en el Art. 66 de la Ley. (El Sistema consignará automáticamente el monto de los egresos
que no ha sido cubierto por los ingresos gravados, por los préstamos, financiaciones y/o remanente de ingresos gravados
de ejercicios fiscales anteriores)</t>
  </si>
  <si>
    <r>
      <rPr>
        <b/>
        <sz val="7"/>
        <rFont val="Calibri"/>
        <family val="2"/>
        <scheme val="minor"/>
      </rPr>
      <t>Pérdida Fiscal por adquisición de un inmueble, arrastrable al siguiente ejercicio fiscal</t>
    </r>
    <r>
      <rPr>
        <sz val="7"/>
        <rFont val="Calibri"/>
        <family val="2"/>
        <scheme val="minor"/>
      </rPr>
      <t xml:space="preserve"> (El Sistema calculará
automáticamente el monto de los egresos por la adquisición de inmuebles que ha superado la renta bruta, pero que ha
sido cubierto con préstamos, financiaciones o remanentes utilizados en el ejercicio fiscal que se liquida, declarados en la
casilla 102 del Anexo)</t>
    </r>
  </si>
  <si>
    <t xml:space="preserve"> </t>
  </si>
  <si>
    <t>RUBRO 4 - PÉRDIDA FISCAL ARRASTRABLE POR LA ADQUISICIÓN DE UN INMUEBLE PARA LA VIVIENDA</t>
  </si>
  <si>
    <t>Pérdida Fiscal arrastrable por la adquisición de un inmueble para vivienda, producida en el ejercicio fiscal que se liquida (Se trasladará automáticamente el monto de la casilla 32)</t>
  </si>
  <si>
    <r>
      <rPr>
        <b/>
        <sz val="7"/>
        <rFont val="Calibri"/>
        <family val="2"/>
        <scheme val="minor"/>
      </rPr>
      <t>Más:</t>
    </r>
    <r>
      <rPr>
        <sz val="7"/>
        <rFont val="Calibri"/>
        <family val="2"/>
        <scheme val="minor"/>
      </rPr>
      <t xml:space="preserve"> Pérdida Fiscal arrastrable por la adquisición de un inmueble para la vivienda, proveniente del ejercicio fiscal anterior</t>
    </r>
  </si>
  <si>
    <r>
      <rPr>
        <b/>
        <sz val="7"/>
        <rFont val="Calibri"/>
        <family val="2"/>
        <scheme val="minor"/>
      </rPr>
      <t>Acumulado de Pérdida Fiscal por la adquisición de inmueble</t>
    </r>
    <r>
      <rPr>
        <sz val="7"/>
        <rFont val="Calibri"/>
        <family val="2"/>
        <scheme val="minor"/>
      </rPr>
      <t xml:space="preserve"> (El Sistema calculará automáticamente la sumatoria de los
montos consignados en las casillas 33 y 34)</t>
    </r>
  </si>
  <si>
    <r>
      <rPr>
        <b/>
        <sz val="7"/>
        <rFont val="Calibri"/>
        <family val="2"/>
        <scheme val="minor"/>
      </rPr>
      <t>Menos:</t>
    </r>
    <r>
      <rPr>
        <sz val="7"/>
        <rFont val="Calibri"/>
        <family val="2"/>
        <scheme val="minor"/>
      </rPr>
      <t xml:space="preserve"> Porción de Pérdida Fiscal arrastrable, que debe excluirse en el ejercicio que se liquida por haber superado los 5
(cinco) años de arrastre permitidos por la Ley. (Este monto deberá ser calculado y registrado por el contribuyente)</t>
    </r>
  </si>
  <si>
    <r>
      <rPr>
        <b/>
        <sz val="7"/>
        <rFont val="Calibri"/>
        <family val="2"/>
        <scheme val="minor"/>
      </rPr>
      <t>Saldo de Pérdida Fiscal arrastrable susceptible de ser compensado en la liquidación del impuesto</t>
    </r>
    <r>
      <rPr>
        <sz val="7"/>
        <rFont val="Calibri"/>
        <family val="2"/>
        <scheme val="minor"/>
      </rPr>
      <t xml:space="preserve"> (El Sistema calculará
automáticamente la diferencia entre los montos consignados en las casillas 35 y 36)</t>
    </r>
  </si>
  <si>
    <r>
      <rPr>
        <b/>
        <sz val="7"/>
        <rFont val="Calibri"/>
        <family val="2"/>
        <scheme val="minor"/>
      </rPr>
      <t>Menos:</t>
    </r>
    <r>
      <rPr>
        <sz val="7"/>
        <rFont val="Calibri"/>
        <family val="2"/>
        <scheme val="minor"/>
      </rPr>
      <t xml:space="preserve"> Porción de Pérdida Fiscal proveniente de ejercicios fiscales anteriores, que se compensa con la renta neta del
presente ejercicio consignada en la casilla 29, la cual estará limitada al 20% de dicha renta neta</t>
    </r>
  </si>
  <si>
    <t>Saldo de Pérdida Fiscal arrastrable, susceptible de ser trasladado al ejercicio siguiente (El Sistema calculará
automáticamente la diferencia entre los montos consignados en las casillas 37 y 38) (Monto a trasladar en el siguiente
ejercicio fiscal, en la casilla 34)</t>
  </si>
  <si>
    <t>RUBRO 5 - DETERMINACIÓN DEL IMPUESTO Y LIQUIDACIÓN FINAL</t>
  </si>
  <si>
    <t>CONTRIBUYENTE                                                                                                                                                         -I-</t>
  </si>
  <si>
    <t>FISCO                                                                -II-</t>
  </si>
  <si>
    <r>
      <rPr>
        <b/>
        <sz val="7"/>
        <rFont val="Calibri"/>
        <family val="2"/>
        <scheme val="minor"/>
      </rPr>
      <t>RENTA NETA IMPONIBLE</t>
    </r>
    <r>
      <rPr>
        <sz val="7"/>
        <rFont val="Calibri"/>
        <family val="2"/>
        <scheme val="minor"/>
      </rPr>
      <t xml:space="preserve"> (Diferencia entre las casillas 29 y 38)</t>
    </r>
  </si>
  <si>
    <r>
      <rPr>
        <b/>
        <sz val="7"/>
        <rFont val="Calibri"/>
        <family val="2"/>
        <scheme val="minor"/>
      </rPr>
      <t>IMPUESTO DETERMINADO A LA TASA DEL 8%</t>
    </r>
    <r>
      <rPr>
        <sz val="7"/>
        <rFont val="Calibri"/>
        <family val="2"/>
        <scheme val="minor"/>
      </rPr>
      <t>. Por la porción de la Renta Neta hasta ₲ 50.000.000</t>
    </r>
  </si>
  <si>
    <t>IIIMPUESTO DETERMINADO A LA TASA DEL 9%. Por la porción de la Renta Neta desde ₲
50.000.001 hasta ₲ 150.000.000</t>
  </si>
  <si>
    <t>IMPUESTO DETERMINADO A LA TASA DEL 10%. Por la porción de la Renta Neta mayor a ₲
150.000.000</t>
  </si>
  <si>
    <t>Saldo a favor del contribuyente del ejercicio fiscal anterior (Proviene de la casilla 44 del presente
Rubro de la Declaración Jurada del ejercicio fiscal anterior)</t>
  </si>
  <si>
    <r>
      <t xml:space="preserve">RETENCIONES: Monto de las retenciones computables a favor del contribuyente
</t>
    </r>
    <r>
      <rPr>
        <u/>
        <sz val="7"/>
        <rFont val="Calibri"/>
        <family val="2"/>
        <scheme val="minor"/>
      </rPr>
      <t>Ver Retenciones recibidas</t>
    </r>
  </si>
  <si>
    <r>
      <t xml:space="preserve">PERCEPCIONES: Monto de las percepciones computables a favor del contribuyente
</t>
    </r>
    <r>
      <rPr>
        <u/>
        <sz val="7"/>
        <rFont val="Calibri"/>
        <family val="2"/>
        <scheme val="minor"/>
      </rPr>
      <t>Ver Percepciones recibidas</t>
    </r>
  </si>
  <si>
    <t>Multa por presentar la Declaración Jurada con posterioridad al vencimiento</t>
  </si>
  <si>
    <t>SUBTOTAL (Columna I: Sumatoria de las casillas 40 al 42); (Columna II: Sumatoria de las casillas 46
al 49)</t>
  </si>
  <si>
    <t>SALDO A FAVOR DEL CONTRIBUYENTE (Diferencia entre los montos consignados en las casillas 43
y 50, cuando la casilla 43 sea mayor)</t>
  </si>
  <si>
    <t>k</t>
  </si>
  <si>
    <t>SALDO A INGRESAR A FAVOR DEL FISCO (Diferencia entre los montos consignados en las casillas
50 y 43, cuando la casilla 50 sea mayor)</t>
  </si>
  <si>
    <t>Estimado Contribuyente: Le recordamos que los pagos que efectúe emergentes de esta declaración, serán imputados en su cuenta corriente
conforme a lo señalado en la Ley N° 125/1991, Art. 162</t>
  </si>
  <si>
    <t>ANEXO</t>
  </si>
  <si>
    <t>CUADRO 1 - PRÉSTAMOS Y REMANENTE DE LOS INGRESOS GRAVADOS DE EJERCICIOS FISCALES ANTERIORES</t>
  </si>
  <si>
    <t>I - Préstamos obtenidos y remanente de
ingresos gravados de ejercicios fiscales
anteriores</t>
  </si>
  <si>
    <t>II- RUC de la entidad
prestadora del servicio</t>
  </si>
  <si>
    <t>III- Fecha de obtención del
préstamo o del cierre del
ejercicio fiscal al cual
corresponde el remanente</t>
  </si>
  <si>
    <t>IV- Monto total del
Préstamo o del
remanente de
ejercicios anteriores</t>
  </si>
  <si>
    <t>V- Monto del préstamo o
del remanente utilizado
en el ejercicio que se
liquida</t>
  </si>
  <si>
    <t>TOTAL</t>
  </si>
  <si>
    <t>CUADRO 2 - FAMILIARES A CARGO DEL CONTRIBUYENTE</t>
  </si>
  <si>
    <t>INC.</t>
  </si>
  <si>
    <t>TIPO DE FAMILIAR</t>
  </si>
  <si>
    <t>DOCUMENTO DE
IDENTIDAD N°</t>
  </si>
  <si>
    <t>CANTIDAD</t>
  </si>
  <si>
    <t>Cónyuge</t>
  </si>
  <si>
    <t>Hijos menores de edad</t>
  </si>
  <si>
    <t>Hijos mayores de edad que se
encuentran estudiando en
establecimientos de educación superior</t>
  </si>
  <si>
    <t>Hermanos menores de edad</t>
  </si>
  <si>
    <t>Padres</t>
  </si>
  <si>
    <t>Abuelos</t>
  </si>
  <si>
    <t>Suegros</t>
  </si>
  <si>
    <t>Otra persona sobre la que exista
obligación legal de prestar alimentos</t>
  </si>
  <si>
    <t>Cuotas, aportes, Diezmos y Donaciones</t>
  </si>
  <si>
    <t>Saldo de Pérdida Fiscal ejercicios anteriores</t>
  </si>
  <si>
    <t>Anexo</t>
  </si>
  <si>
    <t xml:space="preserve">Remanentes </t>
  </si>
  <si>
    <t>Préstamos</t>
  </si>
  <si>
    <t xml:space="preserve"> GRAVADOS                                               -II-</t>
  </si>
  <si>
    <t>PERDIDA ARRASTRABLE</t>
  </si>
  <si>
    <t>Ejercicio Fiscal</t>
  </si>
  <si>
    <t xml:space="preserve">Utilidad/Perdida antes de Impuesto </t>
  </si>
  <si>
    <t xml:space="preserve">Hasta el 20% de la utilidad </t>
  </si>
  <si>
    <t>casilla 38</t>
  </si>
  <si>
    <t xml:space="preserve">Perdidas compensable </t>
  </si>
  <si>
    <t>Perdidas arrastrable</t>
  </si>
  <si>
    <t xml:space="preserve"> casilla 39</t>
  </si>
  <si>
    <t>Formulario</t>
  </si>
  <si>
    <t>Utilidad después del Impuesto</t>
  </si>
  <si>
    <t>Renta Neta</t>
  </si>
  <si>
    <t>REMANENTES</t>
  </si>
  <si>
    <t>Remantes de los últimos 5 ejercicios anteriores</t>
  </si>
  <si>
    <t>En la casilla 29 del inc. e), el Sistema calculará automáticamente el subtotal de la renta neta imponible antes de considerar el saldo arrastrable de pérdidas de ejercicios anteriores, si existiere, equivalente a la diferencia entre los montos consignados en las casillas 27 y 28.</t>
  </si>
  <si>
    <t>En la casilla 30 del inc. f), el Sistema consignará automáticamente el monto total o porción de los préstamos/financiaciones obtenidos y utilizados en el ejercicio o el remanente de los ingresos gravados de los 5 (cinco) últimos ejercicios fiscales anteriores, según el numeral 2 del artículo 66 de la Ley N° 6380/2019, proveniente de la casilla 102 del Anexo, solamente cuando el Total de los egresos por la adquisición al contado de un inmueble para la vivienda supera el valor registrado en la casilla 27.</t>
  </si>
  <si>
    <t>En la casilla 31 del inc. g), el Sistema consignará automáticamente el saldo de los egresos por la adquisición de un inmueble para la vivienda no arrastrable (Pérdida fiscal no arrastrable) en caso que no hayan sido cubiertos con los ingresos gravados del ejercicio fiscal que se liquida, con préstamos y/o remanente de ingresos gravados de ejercicios fiscales anteriores y siempre que el valor de la casilla 30 sea “0” (cero).</t>
  </si>
  <si>
    <t>En la casilla 32 del inc. h), el Sistema calculará automáticamente la Pérdida fiscal arrastrable al siguiente ejercicio fiscal, que corresponde al monto de los egresos por la adquisición de un inmueble que ha superado la renta bruta, pero que ha sido cubierto con préstamos, financiaciones y/o remanente utilizados en el ejercicio fiscal que se liquida, registrados en la casilla 102 del Anexo</t>
  </si>
  <si>
    <t>En la casilla 33 del inc. a), el Sistema trasladará automáticamente el monto de la casilla 32, correspondiente a la pérdida fiscal arrastrable por la adquisición de un inmueble, producida en el ejercicio fiscal que se liquida.</t>
  </si>
  <si>
    <t>En la casilla 34 del inc. b), se debe consignar el monto de la pérdida fiscal por la adquisición de un inmueble para la vivienda, proveniente del ejercicio fiscal anterior.</t>
  </si>
  <si>
    <t>En la casilla 35 del inc. c), el Sistema calculará automáticamente el acumulado de pérdida fiscal por adquisición de un inmueble, correspondiente a la sumatoria de las casillas 33 y 34.</t>
  </si>
  <si>
    <t>En la casilla 36 del inc. d), se debe consignar la porción de pérdida fiscal arrastrable, que debe excluirse en el ejercicio que se liquida por haber superado los 5 años de arrastre permitidos, según el artículo 66 de la Ley N° 6380/2019</t>
  </si>
  <si>
    <t>En la casilla 37 del inc. e), el Sistema calculará automáticamente el saldo de Pérdida Fiscal arrastrable susceptible de ser compensado en la liquidación del impuesto, que corresponde a la diferencia entre los montos consignados en las casillas 35 y 36.</t>
  </si>
  <si>
    <t>En la casilla 38 del inc. f), se debe consignar la porción de pérdida fiscal, proveniente de ejercicios fiscales anteriores, que se compensa con la renta neta del presente ejercicio consignada en la casilla 29, la cual estará limitada al 20% de dicha renta neta, conforme al artículo 66 de la Ley N° 6380/2019</t>
  </si>
  <si>
    <t>En la casilla 39 del inc. g), el Sistema calculará automáticamente el saldo de Pérdida Fiscal arrastrable, susceptible de ser trasladado al ejercicio fiscal siguiente, resultante de la diferencia entre los montos consignados en las casillas 37 y 38. Este resultado podrá trasladarse en el siguiente ejercicio fiscal, en la casilla 34</t>
  </si>
  <si>
    <t>IRP</t>
  </si>
  <si>
    <t>Este cuadro deberá completarse únicamente en los casos en que el contribuyente haya obtenido préstamos de entidades bancarias, financieras, cooperativas o similares o en caso de utilizar el remanente de los ingresos gravados de ejercicios fiscales anteriores para la adquisición de un inmueble para la vivienda.</t>
  </si>
  <si>
    <t>En la columna I, se debe seleccionar si se trata de préstamos obtenidos o remanentes de ingresos gravados de ejercicios fiscales anteriores.</t>
  </si>
  <si>
    <t>Cuando el contribuyente cuente con más de un préstamo obtenido o remanente de ingresos gravados correspondiente a varios ejercicios fiscales anteriores, deberá declarar cada uno de ellos, siempre que los mismos hayan sido utilizados para la adquisición de un inmueble para la vivienda.</t>
  </si>
  <si>
    <t>En la columna II, se debe consignar el RUC, sin el DV, de la entidad prestadora del servicio. No aplica cuando se trate de utilización del remanente de los ingresos gravados de ejercicios fiscales anteriores.</t>
  </si>
  <si>
    <t>En la columna III, se debe consignar la fecha en que se obtuvo el préstamo (dd/mm/aaaa). Cuando se trate de remanente, se deberá consignar como fecha el 31 de diciembre del ejercicio fiscal al cual corresponde el remanente.</t>
  </si>
  <si>
    <t>En la columna IV, se debe consignar el monto total del préstamo obtenido o del remanente de los ingresos gravados de ejercicios fiscales anteriores.</t>
  </si>
  <si>
    <t>En la columna V, se debe consignar el monto del préstamo o del remanente de los ingresos gravados de ejercicios fiscales anteriores efectivamente utilizados en el ejercicio fiscal que se liquida, el cual no podrá ser mayor al monto de la columna IV.</t>
  </si>
  <si>
    <t>En la casilla 102, columna V, el Sistema calculará automáticamente la suma de las casillas 92 al 101. Este monto será trasladado automáticamente a la casilla 30 solamente cuando el total de los egresos por la adquisición al contado de un inmueble para la vivienda supera el valor registrado en la casilla 27.</t>
  </si>
  <si>
    <t>El saldo del préstamo obtenido o del remanente de los ingresos gravados de ejercicios fiscales anteriores que no ha sido utilizado en el ejercicio fiscal que se liquida, podrá ser consignado nuevamente en el Anexo de la Declaración Jurada del ejercicio fiscal siguiente.</t>
  </si>
  <si>
    <t>casilla 29</t>
  </si>
  <si>
    <t>Artículo 64. Renta Neta.</t>
  </si>
  <si>
    <t>La renta neta se determinará deduciendo de la renta bruta los egresos directamente relacionados con la actividad gravada, siempre que los mismos se encuentren debidamente documentados, representen una erogación real; y en el caso que la operación deba documentarse con autofactura, no deberá ser a precio superior al de mercado. En este concepto, se podrá deducir entre otros, la adquisición de muebles, equipos, la construcción, remodelación o refacción de su oficina o establecimiento destinada a la realización de la actividad gravada.</t>
  </si>
  <si>
    <t>Asimismo, el contribuyente podrá deducir:</t>
  </si>
  <si>
    <t>Las deducciones en concepto de egresos admitidos estarán condicionadas a que los mismos se efectúen con ingresos gravados por el IRP del ejercicio fiscal que se liquida, o hayan sido cubiertos con ingresos provenientes de préstamos de entidades bancarias, financieras, casas de créditos o cooperativas, o el remanente de los ingresos gravados de los cinco últimos ejercicios fiscales anteriores, conformado por la renta neta gravada menos el impuesto pagado.</t>
  </si>
  <si>
    <t>En el caso de bienes muebles registrables o no, que hayan sido deducidos conforme a este artículo, no serán deducibles al momento de su enajenación.</t>
  </si>
  <si>
    <t>Los resultados negativos derivados de los egresos previstos en el presente artículo no serán objeto de compensación ni arrastre en los siguientes ejercicios fiscales, con excepción de lo previsto en el numeral 4.</t>
  </si>
  <si>
    <r>
      <t>1.</t>
    </r>
    <r>
      <rPr>
        <sz val="10.5"/>
        <rFont val="Times New Roman"/>
        <family val="1"/>
      </rPr>
      <t> Los egresos personales y a favor de sus familiares a cargo realizados en el país cuando estén destinados a:</t>
    </r>
  </si>
  <si>
    <r>
      <t>a)</t>
    </r>
    <r>
      <rPr>
        <sz val="10.5"/>
        <rFont val="Times New Roman"/>
        <family val="1"/>
      </rPr>
      <t> Alimentación.</t>
    </r>
  </si>
  <si>
    <r>
      <t>b)</t>
    </r>
    <r>
      <rPr>
        <sz val="10.5"/>
        <rFont val="Times New Roman"/>
        <family val="1"/>
      </rPr>
      <t> Vestimenta.</t>
    </r>
  </si>
  <si>
    <r>
      <t>c)</t>
    </r>
    <r>
      <rPr>
        <sz val="10.5"/>
        <rFont val="Times New Roman"/>
        <family val="1"/>
      </rPr>
      <t> Arrendamiento de la vivienda. Así como el mantenimiento de la misma, sea propia o arrendada.</t>
    </r>
  </si>
  <si>
    <r>
      <t>d)</t>
    </r>
    <r>
      <rPr>
        <sz val="10.5"/>
        <rFont val="Times New Roman"/>
        <family val="1"/>
      </rPr>
      <t> Adquisición del mobiliario, electrodomésticos y enseres para el hogar.</t>
    </r>
  </si>
  <si>
    <r>
      <t>e)</t>
    </r>
    <r>
      <rPr>
        <sz val="10.5"/>
        <rFont val="Times New Roman"/>
        <family val="1"/>
      </rPr>
      <t> Erogaciones en concepto de esparcimiento, siempre que se realicen en el territorio nacional o hayan sido adquiridos en el país, en los términos y condiciones que establezca la Administración Tributaria.</t>
    </r>
  </si>
  <si>
    <r>
      <t>2.</t>
    </r>
    <r>
      <rPr>
        <sz val="10.5"/>
        <rFont val="Times New Roman"/>
        <family val="1"/>
      </rPr>
      <t> Los egresos personales y a favor de familiares a cargo realizados en el país y en el exterior, cuando estén destinados exclusivamente a la salud y a la educación.</t>
    </r>
  </si>
  <si>
    <r>
      <t>3.</t>
    </r>
    <r>
      <rPr>
        <sz val="10.5"/>
        <rFont val="Times New Roman"/>
        <family val="1"/>
      </rPr>
      <t> El egreso personal por la adquisición de un autovehículo cada 3 (tres) años.</t>
    </r>
  </si>
  <si>
    <r>
      <t>5.</t>
    </r>
    <r>
      <rPr>
        <sz val="10.5"/>
        <rFont val="Times New Roman"/>
        <family val="1"/>
      </rPr>
      <t> El aporte patronal a favor del trabajador realizado al Sistema de Seguridad Social creado o admitido por ley o Decreto-Ley. Se incluye en este concepto, los aportes realizados por prestadores de servicio personal independientes a un sistema privado de seguridad social aprobado por ley.</t>
    </r>
  </si>
  <si>
    <r>
      <t>6.</t>
    </r>
    <r>
      <rPr>
        <sz val="10.5"/>
        <rFont val="Times New Roman"/>
        <family val="1"/>
      </rPr>
      <t> Las cuotas, aportes, diezmos y donaciones realizados a favor del Estado y las Municipalidades; las asociaciones, cuerpo de bomberos, entidades culturales, artísticas, deportivas, asistencia social, y de caridad o beneficencia, todas ellas, siempre que cuenten con personería jurídica; y a favor de las entidades religiosas reconocidas por las autoridades competentes. En estos conceptos, se podrá deducir hasta el límite que establezca el Poder Ejecutivo.</t>
    </r>
  </si>
  <si>
    <t>4. El egreso personal por la adquisición de inmuebles, incluidas la construcción, remodelación o refacción de la vivienda en las condiciones previstas en el artículo 66 de la presente Ley.</t>
  </si>
  <si>
    <t>Artículo 66.- Deducibilidad por la Adquisición de Inmuebles.</t>
  </si>
  <si>
    <t>En los casos de adquisiciones de bienes inmuebles para la vivienda, incluidas la construcción, remodelación o refacción de la misma, se podrá deducir la adquisición de un inmueble cada cinco años, en las siguientes condiciones:</t>
  </si>
  <si>
    <t>Las pérdidas fiscales que se generen como resultado de la aplicación de este numeral, se podrán compensar con hasta el 20% (veinte por ciento) de las rentas netas correspondientes a este Capítulo, de los próximos cinco Ejercicios Fiscales, a partir del siguiente ejercicio en que se produjeron las mismas.</t>
  </si>
  <si>
    <r>
      <t>1.</t>
    </r>
    <r>
      <rPr>
        <sz val="10.5"/>
        <rFont val="Times New Roman"/>
        <family val="1"/>
      </rPr>
      <t> Cuando se realicen a través de entidades que otorguen financiamiento propio, que se encuentren avalados por garantía prendaria, hipotecaria o fiducia de garantía, o que el financiamiento se otorgue en el marco de programas de fomento a la vivienda encarados por entidades públicas o privadas, se podrán deducir el valor de las cuotas de amortización e intereses abonados en el ejercicio fiscal.</t>
    </r>
  </si>
  <si>
    <t>2. Cuando la adquisición sea al contado, la deducción del 100% (cien por ciento) del valor de compra estará condicionada a que la misma se efectúe con ingresos gravados por el IRP del ejercicio fiscal que se liquida, o hayan sido cubiertos con ingresos provenientes de préstamos o del remanente de los ingresos gravados de los cinco últimos ejercicios fiscales anteriores, en este último caso, conformado por la renta neta gravada menos el impuesto que haya sido pagado.</t>
  </si>
  <si>
    <t>LEY 6380/19</t>
  </si>
  <si>
    <r>
      <t>Diana Angela Burian de Ruiz Diaz</t>
    </r>
    <r>
      <rPr>
        <sz val="9"/>
        <color rgb="FF2A2A2A"/>
        <rFont val="Segoe UI"/>
        <family val="2"/>
      </rPr>
      <t> resolvió su solicitud </t>
    </r>
    <r>
      <rPr>
        <b/>
        <sz val="9"/>
        <color rgb="FF2A2A2A"/>
        <rFont val="Segoe UI"/>
        <family val="2"/>
      </rPr>
      <t>AYUDASET</t>
    </r>
    <r>
      <rPr>
        <sz val="9"/>
        <color rgb="FF2A2A2A"/>
        <rFont val="Segoe UI"/>
        <family val="2"/>
      </rPr>
      <t>:</t>
    </r>
  </si>
  <si>
    <t>LAS PERDDIAS EN EL IRP SERAN ARRASTRABLES  A PARTIR DE LAS GENERADAS  DESDE ESTE EJERCICIO 2020.- ESO LO INDICA EL ART. QUE REFIERE..</t>
  </si>
  <si>
    <t>CONCLUSION:  LAS  PERDIDAS DEL EJERCICIO 2019 NO SERAN ARRASTRABLES...</t>
  </si>
  <si>
    <t>ATTE. - .. </t>
  </si>
  <si>
    <t>Gracias,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</si>
</sst>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7" formatCode="#,##0_ ;[Red]\-#,##0\ "/>
    <numFmt numFmtId="168" formatCode="#,##0;[Red]#,##0"/>
    <numFmt numFmtId="169" formatCode="_(* #,##0_);_(* \(#,##0\);_(* &quot;-&quot;??_);_(@_)"/>
  </numFmts>
  <fonts count="50">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1"/>
      <color rgb="FFFF0000"/>
      <name val="Calibri"/>
      <family val="2"/>
      <scheme val="minor"/>
    </font>
    <font>
      <b/>
      <sz val="11"/>
      <color indexed="8"/>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8.5"/>
      <name val="Calibri"/>
      <family val="2"/>
      <scheme val="minor"/>
    </font>
    <font>
      <sz val="4.5"/>
      <name val="Calibri"/>
      <family val="2"/>
      <scheme val="minor"/>
    </font>
    <font>
      <b/>
      <sz val="4"/>
      <name val="Calibri"/>
      <family val="2"/>
      <scheme val="minor"/>
    </font>
    <font>
      <sz val="4.5"/>
      <color theme="1"/>
      <name val="Calibri"/>
      <family val="2"/>
      <scheme val="minor"/>
    </font>
    <font>
      <sz val="8.5"/>
      <color theme="1"/>
      <name val="Calibri"/>
      <family val="2"/>
      <scheme val="minor"/>
    </font>
    <font>
      <sz val="4"/>
      <color theme="1"/>
      <name val="Calibri"/>
      <family val="2"/>
      <scheme val="minor"/>
    </font>
    <font>
      <sz val="5"/>
      <name val="Calibri"/>
      <family val="2"/>
      <scheme val="minor"/>
    </font>
    <font>
      <sz val="8.5"/>
      <name val="Calibri"/>
      <family val="2"/>
      <scheme val="minor"/>
    </font>
    <font>
      <sz val="4"/>
      <color rgb="FF000000"/>
      <name val="Calibri"/>
      <family val="2"/>
      <scheme val="minor"/>
    </font>
    <font>
      <b/>
      <sz val="17"/>
      <color theme="1"/>
      <name val="Calibri"/>
      <family val="2"/>
      <scheme val="minor"/>
    </font>
    <font>
      <b/>
      <sz val="7"/>
      <name val="Calibri"/>
      <family val="2"/>
      <scheme val="minor"/>
    </font>
    <font>
      <sz val="7"/>
      <name val="Calibri"/>
      <family val="2"/>
      <scheme val="minor"/>
    </font>
    <font>
      <sz val="9"/>
      <color theme="1"/>
      <name val="Calibri"/>
      <family val="2"/>
      <scheme val="minor"/>
    </font>
    <font>
      <sz val="10"/>
      <color theme="1"/>
      <name val="Calibri"/>
      <family val="2"/>
      <scheme val="minor"/>
    </font>
    <font>
      <sz val="8"/>
      <color rgb="FFFF0000"/>
      <name val="Calibri"/>
      <family val="2"/>
      <scheme val="minor"/>
    </font>
    <font>
      <b/>
      <sz val="8"/>
      <name val="Calibri"/>
      <family val="2"/>
      <scheme val="minor"/>
    </font>
    <font>
      <sz val="8.5"/>
      <color rgb="FF000000"/>
      <name val="Calibri"/>
      <family val="2"/>
      <scheme val="minor"/>
    </font>
    <font>
      <u/>
      <sz val="7"/>
      <name val="Calibri"/>
      <family val="2"/>
      <scheme val="minor"/>
    </font>
    <font>
      <sz val="8"/>
      <color theme="1"/>
      <name val="Calibri"/>
      <family val="2"/>
      <scheme val="minor"/>
    </font>
    <font>
      <b/>
      <sz val="9"/>
      <color indexed="81"/>
      <name val="Tahoma"/>
      <family val="2"/>
    </font>
    <font>
      <sz val="9"/>
      <color indexed="81"/>
      <name val="Tahoma"/>
      <family val="2"/>
    </font>
    <font>
      <b/>
      <sz val="8"/>
      <color theme="1"/>
      <name val="Calibri"/>
      <family val="2"/>
      <scheme val="minor"/>
    </font>
    <font>
      <sz val="6"/>
      <color theme="1"/>
      <name val="Calibri"/>
      <family val="2"/>
      <scheme val="minor"/>
    </font>
    <font>
      <sz val="8"/>
      <color rgb="FF7030A0"/>
      <name val="Calibri"/>
      <family val="2"/>
      <scheme val="minor"/>
    </font>
    <font>
      <b/>
      <sz val="8"/>
      <color rgb="FF7030A0"/>
      <name val="Calibri"/>
      <family val="2"/>
      <scheme val="minor"/>
    </font>
    <font>
      <b/>
      <sz val="16"/>
      <color theme="0"/>
      <name val="Calibri"/>
      <family val="2"/>
      <scheme val="minor"/>
    </font>
    <font>
      <sz val="11"/>
      <name val="Calibri"/>
      <family val="2"/>
      <scheme val="minor"/>
    </font>
    <font>
      <b/>
      <sz val="10.5"/>
      <name val="Times New Roman"/>
      <family val="1"/>
    </font>
    <font>
      <sz val="10.5"/>
      <name val="Times New Roman"/>
      <family val="1"/>
    </font>
    <font>
      <b/>
      <sz val="14"/>
      <name val="Times New Roman"/>
      <family val="1"/>
    </font>
    <font>
      <sz val="14"/>
      <name val="Times New Roman"/>
      <family val="1"/>
    </font>
    <font>
      <b/>
      <u/>
      <sz val="14"/>
      <name val="Times New Roman"/>
      <family val="1"/>
    </font>
    <font>
      <sz val="9"/>
      <color rgb="FF2A2A2A"/>
      <name val="Segoe UI"/>
      <family val="2"/>
    </font>
    <font>
      <b/>
      <sz val="9"/>
      <color rgb="FF2A2A2A"/>
      <name val="Segoe UI"/>
      <family val="2"/>
    </font>
    <font>
      <sz val="9"/>
      <color rgb="FF336633"/>
      <name val="Segoe UI"/>
      <family val="2"/>
    </font>
    <font>
      <b/>
      <sz val="12"/>
      <name val="Calibri"/>
      <family val="2"/>
      <scheme val="minor"/>
    </font>
    <font>
      <b/>
      <sz val="16"/>
      <name val="Times New Roman"/>
      <family val="1"/>
    </font>
  </fonts>
  <fills count="9">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660033"/>
        <bgColor indexed="64"/>
      </patternFill>
    </fill>
    <fill>
      <patternFill patternType="solid">
        <fgColor rgb="FFCC99FF"/>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FFFF"/>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style="medium">
        <color rgb="FF7030A0"/>
      </bottom>
      <diagonal/>
    </border>
    <border>
      <left/>
      <right style="medium">
        <color rgb="FF7030A0"/>
      </right>
      <top/>
      <bottom style="medium">
        <color rgb="FF7030A0"/>
      </bottom>
      <diagonal/>
    </border>
    <border>
      <left style="medium">
        <color rgb="FF7030A0"/>
      </left>
      <right/>
      <top/>
      <bottom style="medium">
        <color rgb="FF7030A0"/>
      </bottom>
      <diagonal/>
    </border>
    <border>
      <left/>
      <right/>
      <top/>
      <bottom style="medium">
        <color rgb="FF7030A0"/>
      </bottom>
      <diagonal/>
    </border>
    <border>
      <left style="medium">
        <color rgb="FF7030A0"/>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thin">
        <color rgb="FF548234"/>
      </left>
      <right/>
      <top/>
      <bottom style="thin">
        <color rgb="FF548234"/>
      </bottom>
      <diagonal/>
    </border>
    <border>
      <left style="thin">
        <color rgb="FF548234"/>
      </left>
      <right style="thin">
        <color rgb="FF548234"/>
      </right>
      <top style="thin">
        <color rgb="FF548234"/>
      </top>
      <bottom style="thin">
        <color rgb="FF548234"/>
      </bottom>
      <diagonal/>
    </border>
    <border>
      <left style="thin">
        <color rgb="FF548234"/>
      </left>
      <right/>
      <top/>
      <bottom/>
      <diagonal/>
    </border>
    <border>
      <left style="thin">
        <color rgb="FF548234"/>
      </left>
      <right/>
      <top style="thin">
        <color rgb="FF548234"/>
      </top>
      <bottom/>
      <diagonal/>
    </border>
    <border>
      <left style="medium">
        <color rgb="FF7030A0"/>
      </left>
      <right style="thin">
        <color indexed="64"/>
      </right>
      <top style="medium">
        <color rgb="FF7030A0"/>
      </top>
      <bottom style="medium">
        <color rgb="FF7030A0"/>
      </bottom>
      <diagonal/>
    </border>
    <border>
      <left style="thin">
        <color indexed="64"/>
      </left>
      <right style="thin">
        <color indexed="64"/>
      </right>
      <top style="medium">
        <color rgb="FF7030A0"/>
      </top>
      <bottom style="medium">
        <color rgb="FF7030A0"/>
      </bottom>
      <diagonal/>
    </border>
    <border>
      <left style="thin">
        <color indexed="64"/>
      </left>
      <right style="medium">
        <color rgb="FF7030A0"/>
      </right>
      <top style="medium">
        <color rgb="FF7030A0"/>
      </top>
      <bottom style="medium">
        <color rgb="FF7030A0"/>
      </bottom>
      <diagonal/>
    </border>
    <border>
      <left style="medium">
        <color rgb="FF7030A0"/>
      </left>
      <right style="medium">
        <color rgb="FF7030A0"/>
      </right>
      <top style="medium">
        <color rgb="FF7030A0"/>
      </top>
      <bottom/>
      <diagonal/>
    </border>
    <border>
      <left style="medium">
        <color rgb="FF7030A0"/>
      </left>
      <right style="medium">
        <color rgb="FF7030A0"/>
      </right>
      <top/>
      <bottom style="medium">
        <color rgb="FF7030A0"/>
      </bottom>
      <diagonal/>
    </border>
    <border>
      <left style="medium">
        <color rgb="FF7030A0"/>
      </left>
      <right style="medium">
        <color rgb="FF7030A0"/>
      </right>
      <top/>
      <bottom/>
      <diagonal/>
    </border>
    <border>
      <left style="medium">
        <color rgb="FF7030A0"/>
      </left>
      <right style="medium">
        <color theme="7"/>
      </right>
      <top style="medium">
        <color rgb="FF7030A0"/>
      </top>
      <bottom style="medium">
        <color rgb="FF7030A0"/>
      </bottom>
      <diagonal/>
    </border>
    <border>
      <left style="medium">
        <color theme="7"/>
      </left>
      <right style="medium">
        <color theme="7"/>
      </right>
      <top style="medium">
        <color rgb="FF7030A0"/>
      </top>
      <bottom style="medium">
        <color rgb="FF7030A0"/>
      </bottom>
      <diagonal/>
    </border>
    <border>
      <left style="medium">
        <color theme="7"/>
      </left>
      <right style="medium">
        <color rgb="FF7030A0"/>
      </right>
      <top style="medium">
        <color rgb="FF7030A0"/>
      </top>
      <bottom style="medium">
        <color rgb="FF7030A0"/>
      </bottom>
      <diagonal/>
    </border>
    <border>
      <left style="thick">
        <color rgb="FF7030A0"/>
      </left>
      <right style="thick">
        <color rgb="FF7030A0"/>
      </right>
      <top style="thick">
        <color rgb="FF7030A0"/>
      </top>
      <bottom/>
      <diagonal/>
    </border>
    <border>
      <left style="thick">
        <color rgb="FF7030A0"/>
      </left>
      <right style="thick">
        <color rgb="FF7030A0"/>
      </right>
      <top/>
      <bottom style="thick">
        <color rgb="FF7030A0"/>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bottom style="medium">
        <color rgb="FFFFC000"/>
      </bottom>
      <diagonal/>
    </border>
    <border>
      <left/>
      <right/>
      <top/>
      <bottom style="medium">
        <color rgb="FFFFC000"/>
      </bottom>
      <diagonal/>
    </border>
    <border>
      <left/>
      <right style="medium">
        <color rgb="FFFFC000"/>
      </right>
      <top/>
      <bottom style="medium">
        <color rgb="FFFFC000"/>
      </bottom>
      <diagonal/>
    </border>
  </borders>
  <cellStyleXfs count="6">
    <xf numFmtId="0" fontId="0" fillId="0" borderId="0"/>
    <xf numFmtId="0" fontId="6" fillId="0" borderId="0"/>
    <xf numFmtId="0" fontId="5" fillId="0" borderId="0"/>
    <xf numFmtId="0" fontId="4" fillId="0" borderId="0"/>
    <xf numFmtId="0" fontId="1" fillId="0" borderId="0"/>
    <xf numFmtId="164" fontId="7" fillId="0" borderId="0" applyFont="0" applyFill="0" applyBorder="0" applyAlignment="0" applyProtection="0"/>
  </cellStyleXfs>
  <cellXfs count="28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vertical="center" wrapText="1"/>
    </xf>
    <xf numFmtId="0" fontId="9" fillId="0" borderId="0" xfId="0" applyFont="1"/>
    <xf numFmtId="0" fontId="9"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9" fillId="2" borderId="2" xfId="0" applyFont="1" applyFill="1" applyBorder="1" applyAlignment="1">
      <alignment horizontal="center" vertical="center" wrapText="1"/>
    </xf>
    <xf numFmtId="0" fontId="0" fillId="0" borderId="1" xfId="0" applyFill="1" applyBorder="1" applyAlignment="1">
      <alignment vertical="center" wrapText="1"/>
    </xf>
    <xf numFmtId="0" fontId="0" fillId="0" borderId="4" xfId="0" applyBorder="1" applyAlignment="1">
      <alignment horizontal="center" vertical="center" wrapText="1"/>
    </xf>
    <xf numFmtId="0" fontId="0" fillId="0" borderId="1" xfId="0" applyBorder="1"/>
    <xf numFmtId="0" fontId="0" fillId="0" borderId="1" xfId="0" applyBorder="1" applyAlignment="1">
      <alignment wrapText="1"/>
    </xf>
    <xf numFmtId="0" fontId="9" fillId="0" borderId="1" xfId="0" applyFont="1" applyBorder="1" applyAlignment="1">
      <alignment horizontal="center"/>
    </xf>
    <xf numFmtId="0" fontId="16" fillId="0" borderId="6" xfId="3" applyFont="1" applyBorder="1" applyProtection="1"/>
    <xf numFmtId="0" fontId="13" fillId="0" borderId="6" xfId="3" applyFont="1" applyFill="1" applyBorder="1" applyAlignment="1" applyProtection="1">
      <alignment vertical="top"/>
    </xf>
    <xf numFmtId="0" fontId="4" fillId="0" borderId="0" xfId="3" applyFill="1" applyBorder="1" applyAlignment="1" applyProtection="1">
      <alignment wrapText="1"/>
    </xf>
    <xf numFmtId="0" fontId="17" fillId="0" borderId="0" xfId="3" applyFont="1" applyProtection="1"/>
    <xf numFmtId="0" fontId="15" fillId="0" borderId="0" xfId="3" applyFont="1" applyFill="1" applyBorder="1" applyAlignment="1" applyProtection="1">
      <alignment horizontal="left" vertical="top" wrapText="1"/>
    </xf>
    <xf numFmtId="0" fontId="17" fillId="0" borderId="8" xfId="3" applyFont="1" applyBorder="1" applyProtection="1"/>
    <xf numFmtId="0" fontId="17" fillId="0" borderId="6" xfId="3" applyFont="1" applyBorder="1" applyProtection="1"/>
    <xf numFmtId="0" fontId="20" fillId="0" borderId="13" xfId="3" applyFont="1" applyFill="1" applyBorder="1" applyAlignment="1" applyProtection="1">
      <alignment vertical="top"/>
    </xf>
    <xf numFmtId="0" fontId="20" fillId="0" borderId="14" xfId="3" applyFont="1" applyFill="1" applyBorder="1" applyAlignment="1" applyProtection="1">
      <alignment vertical="top"/>
    </xf>
    <xf numFmtId="0" fontId="20" fillId="0" borderId="15" xfId="3" applyFont="1" applyFill="1" applyBorder="1" applyAlignment="1" applyProtection="1">
      <alignment vertical="top"/>
    </xf>
    <xf numFmtId="0" fontId="20" fillId="0" borderId="16" xfId="3" applyFont="1" applyFill="1" applyBorder="1" applyAlignment="1" applyProtection="1">
      <alignment vertical="top"/>
    </xf>
    <xf numFmtId="0" fontId="20" fillId="0" borderId="0" xfId="3" applyFont="1" applyFill="1" applyBorder="1" applyAlignment="1" applyProtection="1">
      <alignment vertical="top"/>
    </xf>
    <xf numFmtId="0" fontId="20" fillId="0" borderId="17" xfId="3" applyFont="1" applyFill="1" applyBorder="1" applyAlignment="1" applyProtection="1">
      <alignment vertical="top"/>
    </xf>
    <xf numFmtId="0" fontId="13" fillId="0" borderId="10" xfId="3" applyFont="1" applyFill="1" applyBorder="1" applyAlignment="1" applyProtection="1">
      <alignment vertical="top"/>
    </xf>
    <xf numFmtId="0" fontId="13" fillId="0" borderId="11" xfId="3" applyFont="1" applyFill="1" applyBorder="1" applyAlignment="1" applyProtection="1">
      <alignment vertical="top"/>
    </xf>
    <xf numFmtId="0" fontId="13" fillId="0" borderId="12" xfId="3" applyFont="1" applyFill="1" applyBorder="1" applyAlignment="1" applyProtection="1">
      <alignment vertical="top"/>
      <protection locked="0"/>
    </xf>
    <xf numFmtId="0" fontId="13" fillId="0" borderId="9" xfId="3" applyFont="1" applyFill="1" applyBorder="1" applyAlignment="1" applyProtection="1">
      <alignment vertical="top"/>
    </xf>
    <xf numFmtId="0" fontId="4" fillId="0" borderId="0" xfId="3" applyAlignment="1" applyProtection="1">
      <alignment wrapText="1"/>
    </xf>
    <xf numFmtId="0" fontId="20" fillId="0" borderId="1" xfId="3" applyFont="1" applyFill="1" applyBorder="1" applyAlignment="1" applyProtection="1">
      <alignment horizontal="center" vertical="center"/>
    </xf>
    <xf numFmtId="0" fontId="25" fillId="0" borderId="1" xfId="3" applyFont="1" applyFill="1" applyBorder="1" applyAlignment="1" applyProtection="1">
      <alignment horizontal="center" vertical="center"/>
    </xf>
    <xf numFmtId="3" fontId="27" fillId="0" borderId="0" xfId="3" applyNumberFormat="1" applyFont="1" applyAlignment="1" applyProtection="1">
      <alignment wrapText="1"/>
    </xf>
    <xf numFmtId="9" fontId="27" fillId="0" borderId="0" xfId="3" applyNumberFormat="1" applyFont="1" applyAlignment="1" applyProtection="1">
      <alignment wrapText="1"/>
    </xf>
    <xf numFmtId="0" fontId="27" fillId="0" borderId="0" xfId="3" applyFont="1" applyAlignment="1" applyProtection="1">
      <alignment wrapText="1"/>
    </xf>
    <xf numFmtId="167" fontId="4" fillId="0" borderId="0" xfId="3" applyNumberFormat="1" applyAlignment="1" applyProtection="1">
      <alignment wrapText="1"/>
    </xf>
    <xf numFmtId="0" fontId="20" fillId="0" borderId="18" xfId="3" applyFont="1" applyFill="1" applyBorder="1" applyAlignment="1" applyProtection="1">
      <alignment horizontal="center" vertical="center"/>
    </xf>
    <xf numFmtId="3" fontId="4" fillId="0" borderId="0" xfId="3" applyNumberFormat="1" applyAlignment="1" applyProtection="1">
      <alignment wrapText="1"/>
    </xf>
    <xf numFmtId="3" fontId="26" fillId="0" borderId="0" xfId="3" applyNumberFormat="1" applyFont="1" applyFill="1" applyBorder="1" applyAlignment="1" applyProtection="1">
      <alignment vertical="center"/>
    </xf>
    <xf numFmtId="0" fontId="20" fillId="0" borderId="19" xfId="3" applyFont="1" applyFill="1" applyBorder="1" applyAlignment="1" applyProtection="1">
      <alignment horizontal="center" vertical="center"/>
    </xf>
    <xf numFmtId="0" fontId="25" fillId="0" borderId="5" xfId="3" applyFont="1" applyFill="1" applyBorder="1" applyAlignment="1" applyProtection="1">
      <alignment horizontal="center" vertical="center"/>
    </xf>
    <xf numFmtId="1" fontId="29" fillId="0" borderId="1" xfId="3" applyNumberFormat="1" applyFont="1" applyFill="1" applyBorder="1" applyAlignment="1" applyProtection="1">
      <alignment horizontal="center" vertical="center" shrinkToFit="1"/>
    </xf>
    <xf numFmtId="0" fontId="20" fillId="0" borderId="1" xfId="3" applyFont="1" applyFill="1" applyBorder="1" applyAlignment="1" applyProtection="1">
      <alignment horizontal="center" vertical="center" wrapText="1"/>
    </xf>
    <xf numFmtId="0" fontId="4" fillId="0" borderId="0" xfId="3" applyFont="1" applyAlignment="1" applyProtection="1">
      <alignment wrapText="1"/>
    </xf>
    <xf numFmtId="0" fontId="4" fillId="0" borderId="0" xfId="3" applyAlignment="1">
      <alignment wrapText="1"/>
    </xf>
    <xf numFmtId="0" fontId="4" fillId="0" borderId="0" xfId="3" applyBorder="1" applyAlignment="1">
      <alignment wrapText="1"/>
    </xf>
    <xf numFmtId="0" fontId="31" fillId="0" borderId="12" xfId="3" applyFont="1" applyBorder="1" applyAlignment="1">
      <alignment horizontal="center" vertical="center" wrapText="1"/>
    </xf>
    <xf numFmtId="3" fontId="31" fillId="0" borderId="12" xfId="3" applyNumberFormat="1" applyFont="1" applyBorder="1" applyAlignment="1">
      <alignment horizontal="center" vertical="center" wrapText="1"/>
    </xf>
    <xf numFmtId="0" fontId="34" fillId="0" borderId="12" xfId="3" applyFont="1" applyBorder="1" applyAlignment="1">
      <alignment horizontal="center" vertical="center" wrapText="1"/>
    </xf>
    <xf numFmtId="0" fontId="35" fillId="0" borderId="12" xfId="3" applyFont="1" applyBorder="1" applyAlignment="1">
      <alignment horizontal="left" vertical="center" wrapText="1"/>
    </xf>
    <xf numFmtId="0" fontId="31" fillId="0" borderId="12" xfId="3" applyFont="1" applyFill="1" applyBorder="1" applyAlignment="1">
      <alignment horizontal="center" vertical="center" wrapText="1"/>
    </xf>
    <xf numFmtId="0" fontId="13" fillId="0" borderId="25" xfId="3" applyFont="1" applyFill="1" applyBorder="1" applyAlignment="1" applyProtection="1">
      <alignment horizontal="left" vertical="top"/>
    </xf>
    <xf numFmtId="0" fontId="3" fillId="0" borderId="7" xfId="3" applyFont="1" applyFill="1" applyBorder="1" applyAlignment="1" applyProtection="1">
      <alignment wrapText="1"/>
    </xf>
    <xf numFmtId="0" fontId="13" fillId="0" borderId="27" xfId="3" applyFont="1" applyFill="1" applyBorder="1" applyAlignment="1" applyProtection="1">
      <alignment horizontal="left" vertical="top"/>
    </xf>
    <xf numFmtId="0" fontId="13" fillId="5" borderId="6" xfId="3" applyFont="1" applyFill="1" applyBorder="1" applyAlignment="1" applyProtection="1">
      <alignment vertical="top"/>
      <protection locked="0"/>
    </xf>
    <xf numFmtId="0" fontId="18" fillId="0" borderId="27" xfId="3" applyFont="1" applyBorder="1" applyProtection="1"/>
    <xf numFmtId="0" fontId="15" fillId="0" borderId="6" xfId="3" applyFont="1" applyFill="1" applyBorder="1" applyAlignment="1" applyProtection="1">
      <alignment horizontal="left" vertical="top" wrapText="1"/>
    </xf>
    <xf numFmtId="0" fontId="15" fillId="0" borderId="7" xfId="3" applyFont="1" applyFill="1" applyBorder="1" applyAlignment="1" applyProtection="1">
      <alignment horizontal="left" vertical="top" wrapText="1"/>
    </xf>
    <xf numFmtId="49" fontId="15" fillId="0" borderId="12" xfId="3" applyNumberFormat="1" applyFont="1" applyFill="1" applyBorder="1" applyAlignment="1" applyProtection="1">
      <alignment horizontal="left" vertical="center" wrapText="1"/>
    </xf>
    <xf numFmtId="0" fontId="15" fillId="0" borderId="12" xfId="3" applyFont="1" applyFill="1" applyBorder="1" applyAlignment="1" applyProtection="1">
      <alignment horizontal="left" vertical="top" wrapText="1"/>
      <protection locked="0"/>
    </xf>
    <xf numFmtId="0" fontId="21" fillId="0" borderId="27" xfId="3" applyFont="1" applyBorder="1" applyAlignment="1" applyProtection="1">
      <alignment horizontal="center" vertical="center"/>
    </xf>
    <xf numFmtId="0" fontId="22" fillId="0" borderId="26" xfId="3" applyFont="1" applyBorder="1" applyAlignment="1" applyProtection="1">
      <alignment horizontal="center"/>
    </xf>
    <xf numFmtId="0" fontId="3" fillId="0" borderId="0" xfId="3" applyFont="1" applyFill="1" applyBorder="1" applyAlignment="1" applyProtection="1">
      <alignment horizontal="left" vertical="top"/>
    </xf>
    <xf numFmtId="0" fontId="13" fillId="5" borderId="1" xfId="3" applyFont="1" applyFill="1" applyBorder="1" applyAlignment="1" applyProtection="1">
      <alignment horizontal="center" vertical="center"/>
    </xf>
    <xf numFmtId="0" fontId="23" fillId="5" borderId="1" xfId="3" applyFont="1" applyFill="1" applyBorder="1" applyAlignment="1" applyProtection="1">
      <alignment vertical="center"/>
    </xf>
    <xf numFmtId="0" fontId="3" fillId="0" borderId="0" xfId="3" applyFont="1" applyFill="1" applyBorder="1" applyAlignment="1" applyProtection="1">
      <alignment horizontal="center" vertical="center"/>
    </xf>
    <xf numFmtId="0" fontId="3" fillId="0" borderId="20" xfId="3" applyFont="1" applyFill="1" applyBorder="1" applyAlignment="1" applyProtection="1">
      <alignment horizontal="left" vertical="center" wrapText="1"/>
    </xf>
    <xf numFmtId="0" fontId="3" fillId="0" borderId="0" xfId="3" applyFont="1" applyFill="1" applyBorder="1" applyAlignment="1" applyProtection="1">
      <alignment horizontal="left" vertical="center" wrapText="1"/>
    </xf>
    <xf numFmtId="0" fontId="3" fillId="0" borderId="5" xfId="3" applyFont="1" applyFill="1" applyBorder="1" applyAlignment="1" applyProtection="1">
      <alignment horizontal="right" vertical="top"/>
    </xf>
    <xf numFmtId="0" fontId="13" fillId="5" borderId="21" xfId="3" applyFont="1" applyFill="1" applyBorder="1" applyAlignment="1" applyProtection="1">
      <alignment horizontal="center" vertical="center"/>
    </xf>
    <xf numFmtId="0" fontId="24" fillId="5" borderId="1" xfId="3" applyFont="1" applyFill="1" applyBorder="1" applyAlignment="1" applyProtection="1">
      <alignment vertical="top" wrapText="1"/>
    </xf>
    <xf numFmtId="0" fontId="24" fillId="5" borderId="2" xfId="3" applyFont="1" applyFill="1" applyBorder="1" applyAlignment="1" applyProtection="1">
      <alignment horizontal="left" vertical="top" wrapText="1"/>
    </xf>
    <xf numFmtId="0" fontId="25" fillId="5" borderId="1" xfId="3" applyFont="1" applyFill="1" applyBorder="1" applyAlignment="1" applyProtection="1">
      <alignment horizontal="center" vertical="center"/>
    </xf>
    <xf numFmtId="0" fontId="3" fillId="0" borderId="0" xfId="3" applyFont="1" applyAlignment="1" applyProtection="1">
      <alignment wrapText="1"/>
    </xf>
    <xf numFmtId="3" fontId="36" fillId="7" borderId="31" xfId="3" applyNumberFormat="1" applyFont="1" applyFill="1" applyBorder="1" applyAlignment="1" applyProtection="1">
      <alignment horizontal="center" wrapText="1"/>
    </xf>
    <xf numFmtId="0" fontId="31" fillId="7" borderId="12" xfId="3" applyFont="1" applyFill="1" applyBorder="1" applyAlignment="1">
      <alignment horizontal="center" vertical="center" wrapText="1"/>
    </xf>
    <xf numFmtId="0" fontId="4" fillId="7" borderId="12" xfId="3" applyFill="1" applyBorder="1" applyAlignment="1">
      <alignment horizontal="center" wrapText="1"/>
    </xf>
    <xf numFmtId="0" fontId="31" fillId="0" borderId="12" xfId="3" applyFont="1" applyBorder="1" applyAlignment="1" applyProtection="1">
      <alignment horizontal="center" vertical="center" wrapText="1"/>
      <protection locked="0"/>
    </xf>
    <xf numFmtId="0" fontId="31" fillId="0" borderId="8" xfId="3" applyFont="1" applyBorder="1" applyAlignment="1" applyProtection="1">
      <alignment horizontal="center" vertical="center" wrapText="1"/>
      <protection locked="0"/>
    </xf>
    <xf numFmtId="0" fontId="31" fillId="0" borderId="8" xfId="3" applyFont="1" applyBorder="1" applyAlignment="1" applyProtection="1">
      <alignment horizontal="center" vertical="center"/>
      <protection locked="0"/>
    </xf>
    <xf numFmtId="14" fontId="31" fillId="0" borderId="12" xfId="3" applyNumberFormat="1" applyFont="1" applyBorder="1" applyAlignment="1" applyProtection="1">
      <alignment horizontal="center" vertical="center" wrapText="1"/>
      <protection locked="0"/>
    </xf>
    <xf numFmtId="3" fontId="31" fillId="0" borderId="12" xfId="3" applyNumberFormat="1" applyFont="1" applyBorder="1" applyAlignment="1" applyProtection="1">
      <alignment horizontal="center" vertical="center" wrapText="1"/>
      <protection locked="0"/>
    </xf>
    <xf numFmtId="3" fontId="37" fillId="7" borderId="32" xfId="3" applyNumberFormat="1" applyFont="1" applyFill="1" applyBorder="1" applyAlignment="1" applyProtection="1">
      <alignment wrapText="1"/>
      <protection locked="0"/>
    </xf>
    <xf numFmtId="3" fontId="31" fillId="0" borderId="0" xfId="3" applyNumberFormat="1" applyFont="1" applyAlignment="1">
      <alignment wrapText="1"/>
    </xf>
    <xf numFmtId="0" fontId="0" fillId="0" borderId="34" xfId="0" applyBorder="1" applyAlignment="1">
      <alignment vertical="center" wrapText="1"/>
    </xf>
    <xf numFmtId="169" fontId="4" fillId="0" borderId="0" xfId="5" applyNumberFormat="1" applyFont="1" applyAlignment="1" applyProtection="1">
      <alignment wrapText="1"/>
    </xf>
    <xf numFmtId="0" fontId="13" fillId="5" borderId="1" xfId="3" applyFont="1" applyFill="1" applyBorder="1" applyAlignment="1" applyProtection="1">
      <alignment horizontal="center" vertical="center"/>
    </xf>
    <xf numFmtId="0" fontId="38" fillId="0" borderId="0" xfId="0" applyFont="1" applyFill="1" applyAlignment="1">
      <alignment horizontal="center"/>
    </xf>
    <xf numFmtId="0" fontId="0" fillId="0" borderId="0" xfId="0" applyFill="1"/>
    <xf numFmtId="169" fontId="0" fillId="0" borderId="1" xfId="5" applyNumberFormat="1" applyFont="1" applyBorder="1"/>
    <xf numFmtId="0" fontId="39" fillId="0" borderId="1" xfId="0" applyFont="1" applyFill="1" applyBorder="1"/>
    <xf numFmtId="169" fontId="39" fillId="0" borderId="1" xfId="5" applyNumberFormat="1" applyFont="1" applyFill="1" applyBorder="1"/>
    <xf numFmtId="0" fontId="8" fillId="0" borderId="1" xfId="0" applyFont="1" applyBorder="1"/>
    <xf numFmtId="169" fontId="8" fillId="0" borderId="1" xfId="5" applyNumberFormat="1" applyFont="1" applyBorder="1"/>
    <xf numFmtId="169" fontId="0" fillId="0" borderId="1" xfId="0" applyNumberFormat="1" applyBorder="1"/>
    <xf numFmtId="0" fontId="10" fillId="4" borderId="1" xfId="0" applyFont="1" applyFill="1" applyBorder="1" applyAlignment="1">
      <alignment horizontal="center" vertical="center"/>
    </xf>
    <xf numFmtId="169" fontId="8" fillId="0" borderId="1" xfId="0" applyNumberFormat="1" applyFont="1" applyBorder="1"/>
    <xf numFmtId="169" fontId="39" fillId="0" borderId="36" xfId="5" applyNumberFormat="1" applyFont="1" applyFill="1" applyBorder="1" applyAlignment="1">
      <alignment horizontal="center" vertical="center"/>
    </xf>
    <xf numFmtId="169" fontId="12" fillId="4" borderId="34" xfId="5" applyNumberFormat="1" applyFont="1" applyFill="1" applyBorder="1" applyAlignment="1">
      <alignment horizontal="center" vertical="center"/>
    </xf>
    <xf numFmtId="0" fontId="10" fillId="4" borderId="40" xfId="0" applyFont="1" applyFill="1" applyBorder="1" applyAlignment="1">
      <alignment horizontal="center" vertical="center"/>
    </xf>
    <xf numFmtId="0" fontId="10" fillId="4" borderId="41" xfId="0" applyFont="1" applyFill="1" applyBorder="1" applyAlignment="1">
      <alignment horizontal="center" vertical="center"/>
    </xf>
    <xf numFmtId="0" fontId="10" fillId="4" borderId="42" xfId="0" applyFont="1" applyFill="1" applyBorder="1" applyAlignment="1">
      <alignment horizontal="center" vertical="center"/>
    </xf>
    <xf numFmtId="0" fontId="10" fillId="4" borderId="43" xfId="0" applyFont="1" applyFill="1" applyBorder="1" applyAlignment="1">
      <alignment horizontal="center" vertical="center"/>
    </xf>
    <xf numFmtId="0" fontId="10" fillId="4" borderId="40" xfId="0" applyFont="1" applyFill="1" applyBorder="1" applyAlignment="1">
      <alignment horizontal="center" vertical="center" wrapText="1"/>
    </xf>
    <xf numFmtId="0" fontId="0" fillId="0" borderId="36" xfId="0" applyBorder="1" applyAlignment="1">
      <alignment vertical="center" wrapText="1"/>
    </xf>
    <xf numFmtId="169" fontId="0" fillId="0" borderId="38" xfId="5" applyNumberFormat="1" applyFont="1" applyBorder="1" applyAlignment="1">
      <alignment vertical="center"/>
    </xf>
    <xf numFmtId="169" fontId="0" fillId="0" borderId="0" xfId="5" applyNumberFormat="1" applyFont="1" applyBorder="1" applyAlignment="1">
      <alignment vertical="center"/>
    </xf>
    <xf numFmtId="169" fontId="0" fillId="0" borderId="37" xfId="5" applyNumberFormat="1" applyFont="1" applyBorder="1" applyAlignment="1">
      <alignment vertical="center"/>
    </xf>
    <xf numFmtId="0" fontId="0" fillId="0" borderId="36" xfId="0" applyBorder="1" applyAlignment="1">
      <alignment vertical="center"/>
    </xf>
    <xf numFmtId="169" fontId="0" fillId="0" borderId="39" xfId="5" applyNumberFormat="1" applyFont="1" applyBorder="1" applyAlignment="1">
      <alignment vertical="center"/>
    </xf>
    <xf numFmtId="169" fontId="0" fillId="0" borderId="33" xfId="5" applyNumberFormat="1" applyFont="1" applyBorder="1" applyAlignment="1">
      <alignment vertical="center"/>
    </xf>
    <xf numFmtId="169" fontId="0" fillId="0" borderId="35" xfId="5" applyNumberFormat="1" applyFont="1" applyBorder="1" applyAlignment="1">
      <alignment vertical="center"/>
    </xf>
    <xf numFmtId="0" fontId="0" fillId="0" borderId="0" xfId="0" applyAlignment="1">
      <alignment horizontal="left" vertical="center" wrapText="1"/>
    </xf>
    <xf numFmtId="0" fontId="0" fillId="0" borderId="49" xfId="0" applyBorder="1"/>
    <xf numFmtId="0" fontId="0" fillId="0" borderId="50" xfId="0" applyBorder="1"/>
    <xf numFmtId="0" fontId="0" fillId="0" borderId="51" xfId="0" applyBorder="1"/>
    <xf numFmtId="169" fontId="0" fillId="0" borderId="0" xfId="0" applyNumberFormat="1"/>
    <xf numFmtId="0" fontId="13" fillId="5" borderId="1" xfId="3" applyFont="1" applyFill="1" applyBorder="1" applyAlignment="1" applyProtection="1">
      <alignment horizontal="center" vertical="center"/>
    </xf>
    <xf numFmtId="0" fontId="38" fillId="4" borderId="0" xfId="0" applyFont="1" applyFill="1" applyAlignment="1">
      <alignment horizontal="center"/>
    </xf>
    <xf numFmtId="0" fontId="41" fillId="0" borderId="0" xfId="0" applyFont="1" applyAlignment="1">
      <alignment vertical="center"/>
    </xf>
    <xf numFmtId="0" fontId="41" fillId="0" borderId="0" xfId="0" applyFont="1" applyAlignment="1">
      <alignment vertical="center" wrapText="1"/>
    </xf>
    <xf numFmtId="0" fontId="40" fillId="0" borderId="0" xfId="0" applyFont="1" applyAlignment="1">
      <alignment vertical="center" wrapText="1"/>
    </xf>
    <xf numFmtId="0" fontId="44" fillId="0" borderId="0" xfId="0" applyFont="1" applyAlignment="1">
      <alignment vertical="center"/>
    </xf>
    <xf numFmtId="0" fontId="46" fillId="8" borderId="0" xfId="0" applyFont="1" applyFill="1" applyAlignment="1">
      <alignment vertical="center"/>
    </xf>
    <xf numFmtId="0" fontId="47" fillId="8" borderId="0" xfId="0" applyFont="1" applyFill="1" applyAlignment="1">
      <alignment vertical="center"/>
    </xf>
    <xf numFmtId="0" fontId="0" fillId="8" borderId="0" xfId="0" applyFill="1" applyAlignment="1">
      <alignment vertical="center"/>
    </xf>
    <xf numFmtId="0" fontId="45" fillId="8" borderId="0" xfId="0" applyFont="1" applyFill="1" applyAlignment="1">
      <alignment vertical="center"/>
    </xf>
    <xf numFmtId="0" fontId="48" fillId="0" borderId="12" xfId="3" applyFont="1" applyFill="1" applyBorder="1" applyAlignment="1" applyProtection="1">
      <alignment horizontal="center" vertical="center"/>
      <protection locked="0"/>
    </xf>
    <xf numFmtId="0" fontId="42" fillId="3" borderId="0" xfId="0" applyFont="1" applyFill="1" applyAlignment="1">
      <alignment vertical="center" wrapText="1"/>
    </xf>
    <xf numFmtId="0" fontId="49" fillId="3" borderId="0" xfId="0" applyFont="1" applyFill="1" applyAlignment="1">
      <alignment vertical="center" wrapText="1"/>
    </xf>
    <xf numFmtId="0" fontId="25" fillId="3" borderId="1" xfId="3" applyFont="1" applyFill="1" applyBorder="1" applyAlignment="1" applyProtection="1">
      <alignment horizontal="center" vertical="center"/>
    </xf>
    <xf numFmtId="0" fontId="43" fillId="3" borderId="0" xfId="0" applyFont="1" applyFill="1" applyAlignment="1">
      <alignment vertical="center" wrapText="1"/>
    </xf>
    <xf numFmtId="0" fontId="0" fillId="0" borderId="44" xfId="0" applyBorder="1" applyAlignment="1">
      <alignment horizontal="left" wrapText="1"/>
    </xf>
    <xf numFmtId="0" fontId="0" fillId="0" borderId="45" xfId="0" applyBorder="1" applyAlignment="1">
      <alignment horizontal="left" wrapText="1"/>
    </xf>
    <xf numFmtId="0" fontId="0" fillId="0" borderId="46" xfId="0" applyBorder="1" applyAlignment="1">
      <alignment horizontal="left" wrapText="1"/>
    </xf>
    <xf numFmtId="0" fontId="0" fillId="0" borderId="47" xfId="0" applyBorder="1" applyAlignment="1">
      <alignment horizontal="left" wrapText="1"/>
    </xf>
    <xf numFmtId="0" fontId="0" fillId="0" borderId="0" xfId="0" applyBorder="1" applyAlignment="1">
      <alignment horizontal="left" wrapText="1"/>
    </xf>
    <xf numFmtId="0" fontId="0" fillId="0" borderId="48" xfId="0" applyBorder="1" applyAlignment="1">
      <alignment horizontal="left"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0" xfId="0" applyBorder="1" applyAlignment="1">
      <alignment horizontal="left" vertical="center" wrapText="1"/>
    </xf>
    <xf numFmtId="0" fontId="0" fillId="0" borderId="48" xfId="0"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wrapText="1"/>
    </xf>
    <xf numFmtId="0" fontId="0" fillId="0" borderId="49" xfId="0" applyBorder="1" applyAlignment="1">
      <alignment horizontal="left" wrapText="1"/>
    </xf>
    <xf numFmtId="0" fontId="0" fillId="0" borderId="50" xfId="0" applyBorder="1" applyAlignment="1">
      <alignment horizontal="left" wrapText="1"/>
    </xf>
    <xf numFmtId="0" fontId="0" fillId="0" borderId="51" xfId="0" applyBorder="1" applyAlignment="1">
      <alignment horizontal="left" wrapText="1"/>
    </xf>
    <xf numFmtId="0" fontId="0" fillId="0" borderId="0" xfId="0" applyAlignment="1">
      <alignment horizontal="left" vertical="center" wrapText="1"/>
    </xf>
    <xf numFmtId="0" fontId="31" fillId="0" borderId="1" xfId="3" applyFont="1" applyBorder="1" applyAlignment="1" applyProtection="1">
      <alignment horizontal="left" wrapText="1"/>
    </xf>
    <xf numFmtId="0" fontId="24" fillId="0" borderId="2" xfId="3" applyFont="1" applyFill="1" applyBorder="1" applyAlignment="1" applyProtection="1">
      <alignment horizontal="left" vertical="top" wrapText="1"/>
    </xf>
    <xf numFmtId="0" fontId="24" fillId="0" borderId="3" xfId="3" applyFont="1" applyFill="1" applyBorder="1" applyAlignment="1" applyProtection="1">
      <alignment horizontal="left" vertical="top" wrapText="1"/>
    </xf>
    <xf numFmtId="3" fontId="26" fillId="6" borderId="2" xfId="3" applyNumberFormat="1" applyFont="1" applyFill="1" applyBorder="1" applyAlignment="1" applyProtection="1">
      <alignment horizontal="center" vertical="center"/>
    </xf>
    <xf numFmtId="3" fontId="26" fillId="6" borderId="3" xfId="3" applyNumberFormat="1" applyFont="1" applyFill="1" applyBorder="1" applyAlignment="1" applyProtection="1">
      <alignment horizontal="center" vertical="center"/>
    </xf>
    <xf numFmtId="3" fontId="26" fillId="6" borderId="4" xfId="3" applyNumberFormat="1" applyFont="1" applyFill="1" applyBorder="1" applyAlignment="1" applyProtection="1">
      <alignment horizontal="center" vertical="center"/>
    </xf>
    <xf numFmtId="167" fontId="26" fillId="5" borderId="2" xfId="3" applyNumberFormat="1" applyFont="1" applyFill="1" applyBorder="1" applyAlignment="1" applyProtection="1">
      <alignment horizontal="center" vertical="center"/>
    </xf>
    <xf numFmtId="167" fontId="26" fillId="5" borderId="3" xfId="3" applyNumberFormat="1" applyFont="1" applyFill="1" applyBorder="1" applyAlignment="1" applyProtection="1">
      <alignment horizontal="center" vertical="center"/>
    </xf>
    <xf numFmtId="167" fontId="26" fillId="5" borderId="4" xfId="3" applyNumberFormat="1" applyFont="1" applyFill="1" applyBorder="1" applyAlignment="1" applyProtection="1">
      <alignment horizontal="center" vertical="center"/>
    </xf>
    <xf numFmtId="0" fontId="20" fillId="5" borderId="1" xfId="3" applyFont="1" applyFill="1" applyBorder="1" applyAlignment="1" applyProtection="1">
      <alignment horizontal="center" vertical="top" wrapText="1"/>
    </xf>
    <xf numFmtId="167" fontId="26" fillId="6" borderId="1" xfId="3" applyNumberFormat="1" applyFont="1" applyFill="1" applyBorder="1" applyAlignment="1" applyProtection="1">
      <alignment horizontal="center" vertical="center"/>
    </xf>
    <xf numFmtId="167" fontId="26" fillId="0" borderId="1" xfId="3" applyNumberFormat="1" applyFont="1" applyFill="1" applyBorder="1" applyAlignment="1" applyProtection="1">
      <alignment horizontal="center" vertical="center"/>
      <protection locked="0"/>
    </xf>
    <xf numFmtId="167" fontId="26" fillId="5" borderId="1" xfId="3" applyNumberFormat="1" applyFont="1" applyFill="1" applyBorder="1" applyAlignment="1" applyProtection="1">
      <alignment horizontal="center" vertical="center"/>
    </xf>
    <xf numFmtId="3" fontId="2" fillId="6" borderId="2" xfId="3" applyNumberFormat="1" applyFont="1" applyFill="1" applyBorder="1" applyAlignment="1" applyProtection="1">
      <alignment horizontal="center"/>
    </xf>
    <xf numFmtId="3" fontId="4" fillId="6" borderId="3" xfId="3" applyNumberFormat="1" applyFill="1" applyBorder="1" applyAlignment="1" applyProtection="1">
      <alignment horizontal="center"/>
    </xf>
    <xf numFmtId="3" fontId="4" fillId="6" borderId="4" xfId="3" applyNumberFormat="1" applyFill="1" applyBorder="1" applyAlignment="1" applyProtection="1">
      <alignment horizontal="center"/>
    </xf>
    <xf numFmtId="0" fontId="20" fillId="5" borderId="1" xfId="3" applyFont="1" applyFill="1" applyBorder="1" applyAlignment="1" applyProtection="1">
      <alignment horizontal="right" vertical="center" wrapText="1"/>
    </xf>
    <xf numFmtId="3" fontId="4" fillId="6" borderId="2" xfId="3" applyNumberFormat="1" applyFill="1" applyBorder="1" applyAlignment="1" applyProtection="1">
      <alignment horizontal="center"/>
    </xf>
    <xf numFmtId="0" fontId="24" fillId="0" borderId="2" xfId="3" applyFont="1" applyFill="1" applyBorder="1" applyAlignment="1" applyProtection="1">
      <alignment horizontal="left" vertical="center" wrapText="1"/>
    </xf>
    <xf numFmtId="0" fontId="24" fillId="0" borderId="3" xfId="3" applyFont="1" applyFill="1" applyBorder="1" applyAlignment="1" applyProtection="1">
      <alignment horizontal="left" vertical="center" wrapText="1"/>
    </xf>
    <xf numFmtId="0" fontId="24" fillId="0" borderId="4" xfId="3" applyFont="1" applyFill="1" applyBorder="1" applyAlignment="1" applyProtection="1">
      <alignment horizontal="left" vertical="center" wrapText="1"/>
    </xf>
    <xf numFmtId="168" fontId="26" fillId="0" borderId="1" xfId="3" applyNumberFormat="1" applyFont="1" applyFill="1" applyBorder="1" applyAlignment="1" applyProtection="1">
      <alignment horizontal="right" vertical="center"/>
      <protection locked="0"/>
    </xf>
    <xf numFmtId="0" fontId="23" fillId="5" borderId="2" xfId="3" applyFont="1" applyFill="1" applyBorder="1" applyAlignment="1" applyProtection="1">
      <alignment horizontal="left" vertical="center"/>
    </xf>
    <xf numFmtId="0" fontId="23" fillId="5" borderId="3" xfId="3" applyFont="1" applyFill="1" applyBorder="1" applyAlignment="1" applyProtection="1">
      <alignment horizontal="left" vertical="center"/>
    </xf>
    <xf numFmtId="0" fontId="13" fillId="5" borderId="1" xfId="3" applyFont="1" applyFill="1" applyBorder="1" applyAlignment="1" applyProtection="1">
      <alignment horizontal="center" vertical="center" wrapText="1"/>
    </xf>
    <xf numFmtId="0" fontId="13" fillId="5" borderId="3" xfId="3" applyFont="1" applyFill="1" applyBorder="1" applyAlignment="1" applyProtection="1">
      <alignment horizontal="center" vertical="center" wrapText="1"/>
    </xf>
    <xf numFmtId="0" fontId="13" fillId="5" borderId="4" xfId="3" applyFont="1" applyFill="1" applyBorder="1" applyAlignment="1" applyProtection="1">
      <alignment horizontal="center" vertical="center" wrapText="1"/>
    </xf>
    <xf numFmtId="168" fontId="26" fillId="6" borderId="1" xfId="3" applyNumberFormat="1" applyFont="1" applyFill="1" applyBorder="1" applyAlignment="1" applyProtection="1">
      <alignment horizontal="right" vertical="center"/>
    </xf>
    <xf numFmtId="168" fontId="26" fillId="6" borderId="2" xfId="3" applyNumberFormat="1" applyFont="1" applyFill="1" applyBorder="1" applyAlignment="1" applyProtection="1">
      <alignment horizontal="right" vertical="center"/>
    </xf>
    <xf numFmtId="3" fontId="26" fillId="6" borderId="2" xfId="3" applyNumberFormat="1" applyFont="1" applyFill="1" applyBorder="1" applyAlignment="1" applyProtection="1">
      <alignment horizontal="right" vertical="center"/>
    </xf>
    <xf numFmtId="3" fontId="26" fillId="6" borderId="3" xfId="3" applyNumberFormat="1" applyFont="1" applyFill="1" applyBorder="1" applyAlignment="1" applyProtection="1">
      <alignment horizontal="right" vertical="center"/>
    </xf>
    <xf numFmtId="3" fontId="26" fillId="6" borderId="4" xfId="3" applyNumberFormat="1" applyFont="1" applyFill="1" applyBorder="1" applyAlignment="1" applyProtection="1">
      <alignment horizontal="right" vertical="center"/>
    </xf>
    <xf numFmtId="0" fontId="28" fillId="5" borderId="1" xfId="3" applyFont="1" applyFill="1" applyBorder="1" applyAlignment="1" applyProtection="1">
      <alignment horizontal="left" vertical="center"/>
    </xf>
    <xf numFmtId="0" fontId="13" fillId="5" borderId="1" xfId="3" applyFont="1" applyFill="1" applyBorder="1" applyAlignment="1" applyProtection="1">
      <alignment horizontal="center" vertical="center"/>
    </xf>
    <xf numFmtId="0" fontId="24" fillId="0" borderId="3" xfId="3" applyFont="1" applyFill="1" applyBorder="1" applyAlignment="1" applyProtection="1">
      <alignment horizontal="left" vertical="center"/>
    </xf>
    <xf numFmtId="0" fontId="24" fillId="0" borderId="4" xfId="3" applyFont="1" applyFill="1" applyBorder="1" applyAlignment="1" applyProtection="1">
      <alignment horizontal="left" vertical="center"/>
    </xf>
    <xf numFmtId="0" fontId="23" fillId="0" borderId="2" xfId="3" applyFont="1" applyFill="1" applyBorder="1" applyAlignment="1" applyProtection="1">
      <alignment horizontal="left" vertical="center" wrapText="1"/>
    </xf>
    <xf numFmtId="0" fontId="23" fillId="0" borderId="3" xfId="3" applyFont="1" applyFill="1" applyBorder="1" applyAlignment="1" applyProtection="1">
      <alignment horizontal="left" vertical="center"/>
    </xf>
    <xf numFmtId="0" fontId="23" fillId="0" borderId="4" xfId="3" applyFont="1" applyFill="1" applyBorder="1" applyAlignment="1" applyProtection="1">
      <alignment horizontal="left" vertical="center"/>
    </xf>
    <xf numFmtId="0" fontId="24" fillId="0" borderId="2" xfId="3" applyFont="1" applyFill="1" applyBorder="1" applyAlignment="1" applyProtection="1">
      <alignment horizontal="left" vertical="center"/>
    </xf>
    <xf numFmtId="0" fontId="24" fillId="0" borderId="2" xfId="3" applyFont="1" applyFill="1" applyBorder="1" applyAlignment="1" applyProtection="1">
      <alignment vertical="center" wrapText="1"/>
    </xf>
    <xf numFmtId="0" fontId="24" fillId="0" borderId="3" xfId="3" applyFont="1" applyFill="1" applyBorder="1" applyAlignment="1" applyProtection="1">
      <alignment vertical="center"/>
    </xf>
    <xf numFmtId="0" fontId="24" fillId="0" borderId="4" xfId="3" applyFont="1" applyFill="1" applyBorder="1" applyAlignment="1" applyProtection="1">
      <alignment vertical="center"/>
    </xf>
    <xf numFmtId="0" fontId="24" fillId="0" borderId="4" xfId="3" applyFont="1" applyFill="1" applyBorder="1" applyAlignment="1" applyProtection="1">
      <alignment horizontal="left" vertical="top" wrapText="1"/>
    </xf>
    <xf numFmtId="167" fontId="26" fillId="0" borderId="1" xfId="3" applyNumberFormat="1" applyFont="1" applyFill="1" applyBorder="1" applyAlignment="1" applyProtection="1">
      <alignment horizontal="right" vertical="center"/>
      <protection locked="0"/>
    </xf>
    <xf numFmtId="0" fontId="13" fillId="0" borderId="2" xfId="3" applyFont="1" applyFill="1" applyBorder="1" applyAlignment="1" applyProtection="1">
      <alignment horizontal="left" vertical="top"/>
    </xf>
    <xf numFmtId="0" fontId="13" fillId="0" borderId="3" xfId="3" applyFont="1" applyFill="1" applyBorder="1" applyAlignment="1" applyProtection="1">
      <alignment horizontal="left" vertical="top"/>
    </xf>
    <xf numFmtId="0" fontId="13" fillId="0" borderId="4" xfId="3" applyFont="1" applyFill="1" applyBorder="1" applyAlignment="1" applyProtection="1">
      <alignment horizontal="left" vertical="top"/>
    </xf>
    <xf numFmtId="167" fontId="26" fillId="6" borderId="1" xfId="3" applyNumberFormat="1" applyFont="1" applyFill="1" applyBorder="1" applyAlignment="1" applyProtection="1">
      <alignment horizontal="right" vertical="center"/>
    </xf>
    <xf numFmtId="0" fontId="28" fillId="5" borderId="1" xfId="3" applyFont="1" applyFill="1" applyBorder="1" applyAlignment="1" applyProtection="1">
      <alignment horizontal="left" vertical="top" wrapText="1"/>
    </xf>
    <xf numFmtId="0" fontId="28" fillId="5" borderId="1" xfId="3" applyFont="1" applyFill="1" applyBorder="1" applyAlignment="1" applyProtection="1">
      <alignment horizontal="center" vertical="center" wrapText="1"/>
    </xf>
    <xf numFmtId="0" fontId="24" fillId="3" borderId="2" xfId="3" applyFont="1" applyFill="1" applyBorder="1" applyAlignment="1" applyProtection="1">
      <alignment horizontal="left" vertical="top" wrapText="1"/>
    </xf>
    <xf numFmtId="0" fontId="24" fillId="3" borderId="3" xfId="3" applyFont="1" applyFill="1" applyBorder="1" applyAlignment="1" applyProtection="1">
      <alignment horizontal="left" vertical="top" wrapText="1"/>
    </xf>
    <xf numFmtId="0" fontId="24" fillId="3" borderId="4" xfId="3" applyFont="1" applyFill="1" applyBorder="1" applyAlignment="1" applyProtection="1">
      <alignment horizontal="left" vertical="top" wrapText="1"/>
    </xf>
    <xf numFmtId="167" fontId="26" fillId="3" borderId="2" xfId="3" applyNumberFormat="1" applyFont="1" applyFill="1" applyBorder="1" applyAlignment="1" applyProtection="1">
      <alignment horizontal="right" vertical="center"/>
      <protection locked="0"/>
    </xf>
    <xf numFmtId="167" fontId="26" fillId="3" borderId="3" xfId="3" applyNumberFormat="1" applyFont="1" applyFill="1" applyBorder="1" applyAlignment="1" applyProtection="1">
      <alignment horizontal="right" vertical="center"/>
      <protection locked="0"/>
    </xf>
    <xf numFmtId="167" fontId="26" fillId="3" borderId="4" xfId="3" applyNumberFormat="1" applyFont="1" applyFill="1" applyBorder="1" applyAlignment="1" applyProtection="1">
      <alignment horizontal="right" vertical="center"/>
      <protection locked="0"/>
    </xf>
    <xf numFmtId="0" fontId="23" fillId="5" borderId="4" xfId="3" applyFont="1" applyFill="1" applyBorder="1" applyAlignment="1" applyProtection="1">
      <alignment horizontal="left" vertical="center"/>
    </xf>
    <xf numFmtId="0" fontId="20" fillId="0" borderId="1" xfId="3" applyFont="1" applyFill="1" applyBorder="1" applyAlignment="1" applyProtection="1">
      <alignment horizontal="right" vertical="center" wrapText="1"/>
      <protection locked="0"/>
    </xf>
    <xf numFmtId="0" fontId="23" fillId="0" borderId="2" xfId="3" applyFont="1" applyFill="1" applyBorder="1" applyAlignment="1" applyProtection="1">
      <alignment horizontal="left" vertical="top"/>
    </xf>
    <xf numFmtId="0" fontId="23" fillId="0" borderId="3" xfId="3" applyFont="1" applyFill="1" applyBorder="1" applyAlignment="1" applyProtection="1">
      <alignment horizontal="left" vertical="top"/>
    </xf>
    <xf numFmtId="0" fontId="18" fillId="0" borderId="27" xfId="3" applyFont="1" applyBorder="1" applyAlignment="1" applyProtection="1">
      <alignment horizontal="center" vertical="center" wrapText="1"/>
    </xf>
    <xf numFmtId="0" fontId="15" fillId="5" borderId="8" xfId="3" applyFont="1" applyFill="1" applyBorder="1" applyAlignment="1" applyProtection="1">
      <alignment horizontal="center" vertical="top" wrapText="1"/>
      <protection locked="0"/>
    </xf>
    <xf numFmtId="0" fontId="15" fillId="5" borderId="6" xfId="3" applyFont="1" applyFill="1" applyBorder="1" applyAlignment="1" applyProtection="1">
      <alignment horizontal="center" vertical="top" wrapText="1"/>
      <protection locked="0"/>
    </xf>
    <xf numFmtId="0" fontId="15" fillId="5" borderId="7" xfId="3" applyFont="1" applyFill="1" applyBorder="1" applyAlignment="1" applyProtection="1">
      <alignment horizontal="center" vertical="top" wrapText="1"/>
      <protection locked="0"/>
    </xf>
    <xf numFmtId="0" fontId="20" fillId="0" borderId="8" xfId="3" applyFont="1" applyFill="1" applyBorder="1" applyAlignment="1" applyProtection="1">
      <alignment horizontal="center" vertical="top"/>
      <protection locked="0"/>
    </xf>
    <xf numFmtId="0" fontId="20" fillId="0" borderId="6" xfId="3" applyFont="1" applyFill="1" applyBorder="1" applyAlignment="1" applyProtection="1">
      <alignment horizontal="center" vertical="top"/>
      <protection locked="0"/>
    </xf>
    <xf numFmtId="0" fontId="20" fillId="0" borderId="7" xfId="3" applyFont="1" applyFill="1" applyBorder="1" applyAlignment="1" applyProtection="1">
      <alignment horizontal="center" vertical="top"/>
      <protection locked="0"/>
    </xf>
    <xf numFmtId="0" fontId="19" fillId="0" borderId="28" xfId="3" applyFont="1" applyFill="1" applyBorder="1" applyAlignment="1" applyProtection="1">
      <alignment horizontal="left" vertical="top" wrapText="1"/>
    </xf>
    <xf numFmtId="0" fontId="19" fillId="0" borderId="29" xfId="3" applyFont="1" applyFill="1" applyBorder="1" applyAlignment="1" applyProtection="1">
      <alignment horizontal="left" vertical="top" wrapText="1"/>
    </xf>
    <xf numFmtId="0" fontId="19" fillId="0" borderId="30" xfId="3" applyFont="1" applyFill="1" applyBorder="1" applyAlignment="1" applyProtection="1">
      <alignment horizontal="left" vertical="top" wrapText="1"/>
    </xf>
    <xf numFmtId="49" fontId="13" fillId="0" borderId="7" xfId="3" applyNumberFormat="1" applyFont="1" applyFill="1" applyBorder="1" applyAlignment="1" applyProtection="1">
      <alignment horizontal="center" vertical="center"/>
    </xf>
    <xf numFmtId="0" fontId="19" fillId="0" borderId="6" xfId="3" applyFont="1" applyFill="1" applyBorder="1" applyAlignment="1" applyProtection="1">
      <alignment horizontal="center" vertical="top"/>
    </xf>
    <xf numFmtId="0" fontId="19" fillId="0" borderId="12" xfId="3" applyFont="1" applyFill="1" applyBorder="1" applyAlignment="1" applyProtection="1">
      <alignment horizontal="center" vertical="center"/>
    </xf>
    <xf numFmtId="0" fontId="14" fillId="5" borderId="8" xfId="3" applyFont="1" applyFill="1" applyBorder="1" applyAlignment="1" applyProtection="1">
      <alignment horizontal="left" vertical="center" wrapText="1"/>
    </xf>
    <xf numFmtId="0" fontId="15" fillId="5" borderId="6" xfId="3" applyFont="1" applyFill="1" applyBorder="1" applyAlignment="1" applyProtection="1">
      <alignment horizontal="left" vertical="center" wrapText="1"/>
    </xf>
    <xf numFmtId="0" fontId="15" fillId="5" borderId="7" xfId="3" applyFont="1" applyFill="1" applyBorder="1" applyAlignment="1" applyProtection="1">
      <alignment horizontal="left" vertical="center" wrapText="1"/>
    </xf>
    <xf numFmtId="0" fontId="15" fillId="5" borderId="0" xfId="3" applyFont="1" applyFill="1" applyBorder="1" applyAlignment="1" applyProtection="1">
      <alignment horizontal="center" vertical="top" wrapText="1"/>
      <protection locked="0"/>
    </xf>
    <xf numFmtId="0" fontId="15" fillId="5" borderId="17" xfId="3" applyFont="1" applyFill="1" applyBorder="1" applyAlignment="1" applyProtection="1">
      <alignment horizontal="center" vertical="top" wrapText="1"/>
      <protection locked="0"/>
    </xf>
    <xf numFmtId="0" fontId="17" fillId="0" borderId="13" xfId="3" applyFont="1" applyBorder="1" applyAlignment="1" applyProtection="1">
      <alignment horizontal="left"/>
    </xf>
    <xf numFmtId="0" fontId="17" fillId="0" borderId="14" xfId="3" applyFont="1" applyBorder="1" applyAlignment="1" applyProtection="1">
      <alignment horizontal="left"/>
    </xf>
    <xf numFmtId="0" fontId="17" fillId="0" borderId="15" xfId="3" applyFont="1" applyBorder="1" applyAlignment="1" applyProtection="1">
      <alignment horizontal="left"/>
    </xf>
    <xf numFmtId="0" fontId="13" fillId="5" borderId="8" xfId="3" applyFont="1" applyFill="1" applyBorder="1" applyAlignment="1" applyProtection="1">
      <alignment horizontal="center" vertical="top"/>
      <protection locked="0"/>
    </xf>
    <xf numFmtId="0" fontId="13" fillId="5" borderId="6" xfId="3" applyFont="1" applyFill="1" applyBorder="1" applyAlignment="1" applyProtection="1">
      <alignment horizontal="center" vertical="top"/>
      <protection locked="0"/>
    </xf>
    <xf numFmtId="0" fontId="13" fillId="5" borderId="7" xfId="3" applyFont="1" applyFill="1" applyBorder="1" applyAlignment="1" applyProtection="1">
      <alignment horizontal="center" vertical="top"/>
      <protection locked="0"/>
    </xf>
    <xf numFmtId="49" fontId="13" fillId="0" borderId="9" xfId="3" applyNumberFormat="1" applyFont="1" applyFill="1" applyBorder="1" applyAlignment="1" applyProtection="1">
      <alignment horizontal="center" vertical="center"/>
    </xf>
    <xf numFmtId="0" fontId="19" fillId="0" borderId="10" xfId="3" applyFont="1" applyFill="1" applyBorder="1" applyAlignment="1" applyProtection="1">
      <alignment horizontal="center" vertical="center"/>
    </xf>
    <xf numFmtId="0" fontId="19" fillId="0" borderId="11" xfId="3" applyFont="1" applyFill="1" applyBorder="1" applyAlignment="1" applyProtection="1">
      <alignment horizontal="center" vertical="center"/>
    </xf>
    <xf numFmtId="0" fontId="19" fillId="0" borderId="9" xfId="3" applyFont="1" applyFill="1" applyBorder="1" applyAlignment="1" applyProtection="1">
      <alignment horizontal="center" vertical="center"/>
    </xf>
    <xf numFmtId="0" fontId="31" fillId="0" borderId="25" xfId="3" applyFont="1" applyBorder="1" applyAlignment="1">
      <alignment horizontal="center" vertical="center" wrapText="1"/>
    </xf>
    <xf numFmtId="0" fontId="31" fillId="0" borderId="26" xfId="3" applyFont="1" applyBorder="1" applyAlignment="1">
      <alignment horizontal="center" vertical="center" wrapText="1"/>
    </xf>
    <xf numFmtId="0" fontId="35" fillId="0" borderId="25" xfId="3" applyFont="1" applyBorder="1" applyAlignment="1">
      <alignment horizontal="left" vertical="center" wrapText="1"/>
    </xf>
    <xf numFmtId="0" fontId="35" fillId="0" borderId="26" xfId="3" applyFont="1" applyBorder="1" applyAlignment="1">
      <alignment horizontal="left" vertical="center" wrapText="1"/>
    </xf>
    <xf numFmtId="0" fontId="35" fillId="0" borderId="27" xfId="3" applyFont="1" applyBorder="1" applyAlignment="1">
      <alignment horizontal="center" vertical="center" wrapText="1"/>
    </xf>
    <xf numFmtId="0" fontId="35" fillId="0" borderId="26" xfId="3" applyFont="1" applyBorder="1" applyAlignment="1">
      <alignment horizontal="center" vertical="center" wrapText="1"/>
    </xf>
    <xf numFmtId="0" fontId="31" fillId="0" borderId="27" xfId="3" applyFont="1" applyBorder="1" applyAlignment="1">
      <alignment horizontal="center" vertical="center" wrapText="1"/>
    </xf>
    <xf numFmtId="0" fontId="34" fillId="7" borderId="8" xfId="3" applyFont="1" applyFill="1" applyBorder="1" applyAlignment="1">
      <alignment horizontal="center" vertical="center" wrapText="1"/>
    </xf>
    <xf numFmtId="0" fontId="34" fillId="7" borderId="6" xfId="3" applyFont="1" applyFill="1" applyBorder="1" applyAlignment="1">
      <alignment horizontal="center" vertical="center" wrapText="1"/>
    </xf>
    <xf numFmtId="0" fontId="34" fillId="7" borderId="7" xfId="3" applyFont="1" applyFill="1" applyBorder="1" applyAlignment="1">
      <alignment horizontal="center" vertical="center" wrapText="1"/>
    </xf>
    <xf numFmtId="0" fontId="34" fillId="0" borderId="8" xfId="3" applyFont="1" applyBorder="1" applyAlignment="1">
      <alignment horizontal="center" vertical="center" wrapText="1"/>
    </xf>
    <xf numFmtId="0" fontId="34" fillId="0" borderId="7" xfId="3" applyFont="1" applyBorder="1" applyAlignment="1">
      <alignment horizontal="center" vertical="center" wrapText="1"/>
    </xf>
    <xf numFmtId="0" fontId="34" fillId="0" borderId="6" xfId="3" applyFont="1" applyBorder="1" applyAlignment="1">
      <alignment horizontal="center" vertical="center" wrapText="1"/>
    </xf>
    <xf numFmtId="0" fontId="11" fillId="0" borderId="8" xfId="3" applyFont="1" applyBorder="1" applyAlignment="1">
      <alignment horizontal="center" wrapText="1"/>
    </xf>
    <xf numFmtId="0" fontId="11" fillId="0" borderId="7" xfId="3" applyFont="1" applyBorder="1" applyAlignment="1">
      <alignment horizontal="center" wrapText="1"/>
    </xf>
    <xf numFmtId="0" fontId="35" fillId="0" borderId="0" xfId="3" applyFont="1" applyAlignment="1">
      <alignment horizontal="left" wrapText="1"/>
    </xf>
    <xf numFmtId="0" fontId="4" fillId="0" borderId="0" xfId="3" applyAlignment="1">
      <alignment horizontal="center" wrapText="1"/>
    </xf>
    <xf numFmtId="0" fontId="34" fillId="7" borderId="22" xfId="3" applyFont="1" applyFill="1" applyBorder="1" applyAlignment="1">
      <alignment vertical="center" wrapText="1"/>
    </xf>
    <xf numFmtId="0" fontId="34" fillId="7" borderId="23" xfId="3" applyFont="1" applyFill="1" applyBorder="1" applyAlignment="1">
      <alignment vertical="center" wrapText="1"/>
    </xf>
    <xf numFmtId="0" fontId="34" fillId="7" borderId="24" xfId="3" applyFont="1" applyFill="1" applyBorder="1" applyAlignment="1">
      <alignment vertical="center" wrapText="1"/>
    </xf>
    <xf numFmtId="0" fontId="34" fillId="7" borderId="12" xfId="3" applyFont="1" applyFill="1" applyBorder="1" applyAlignment="1">
      <alignment horizontal="left" wrapText="1"/>
    </xf>
    <xf numFmtId="0" fontId="34" fillId="7" borderId="12" xfId="3" applyFont="1" applyFill="1" applyBorder="1" applyAlignment="1">
      <alignment horizontal="left" vertical="center" wrapText="1"/>
    </xf>
    <xf numFmtId="0" fontId="11" fillId="7" borderId="12" xfId="3" applyFont="1" applyFill="1" applyBorder="1" applyAlignment="1">
      <alignment horizontal="left" vertical="center" wrapText="1"/>
    </xf>
    <xf numFmtId="0" fontId="11" fillId="7" borderId="8" xfId="3" applyFont="1" applyFill="1" applyBorder="1" applyAlignment="1">
      <alignment horizontal="center" vertical="center" wrapText="1"/>
    </xf>
    <xf numFmtId="0" fontId="11" fillId="7" borderId="6" xfId="3" applyFont="1" applyFill="1" applyBorder="1" applyAlignment="1">
      <alignment horizontal="center" vertical="center" wrapText="1"/>
    </xf>
    <xf numFmtId="0" fontId="11" fillId="7" borderId="7" xfId="3" applyFont="1" applyFill="1" applyBorder="1" applyAlignment="1">
      <alignment horizontal="center" vertical="center" wrapText="1"/>
    </xf>
    <xf numFmtId="167" fontId="26" fillId="0" borderId="2" xfId="3" applyNumberFormat="1" applyFont="1" applyFill="1" applyBorder="1" applyAlignment="1" applyProtection="1">
      <alignment horizontal="right" vertical="center"/>
      <protection locked="0"/>
    </xf>
    <xf numFmtId="167" fontId="26" fillId="0" borderId="3" xfId="3" applyNumberFormat="1" applyFont="1" applyFill="1" applyBorder="1" applyAlignment="1" applyProtection="1">
      <alignment horizontal="right" vertical="center"/>
      <protection locked="0"/>
    </xf>
    <xf numFmtId="167" fontId="26" fillId="0" borderId="4" xfId="3" applyNumberFormat="1" applyFont="1" applyFill="1" applyBorder="1" applyAlignment="1" applyProtection="1">
      <alignment horizontal="right" vertical="center"/>
      <protection locked="0"/>
    </xf>
    <xf numFmtId="0" fontId="23" fillId="3" borderId="2" xfId="3" applyFont="1" applyFill="1" applyBorder="1" applyAlignment="1" applyProtection="1">
      <alignment horizontal="left" vertical="center" wrapText="1"/>
    </xf>
    <xf numFmtId="0" fontId="23" fillId="3" borderId="3" xfId="3" applyFont="1" applyFill="1" applyBorder="1" applyAlignment="1" applyProtection="1">
      <alignment horizontal="left" vertical="center"/>
    </xf>
    <xf numFmtId="0" fontId="23" fillId="3" borderId="4" xfId="3" applyFont="1" applyFill="1" applyBorder="1" applyAlignment="1" applyProtection="1">
      <alignment horizontal="left" vertical="center"/>
    </xf>
    <xf numFmtId="0" fontId="38" fillId="4" borderId="0" xfId="0" applyFont="1" applyFill="1" applyAlignment="1">
      <alignment horizontal="center"/>
    </xf>
    <xf numFmtId="0" fontId="12" fillId="4" borderId="0" xfId="0" applyFont="1" applyFill="1" applyAlignment="1">
      <alignment horizont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xf>
  </cellXfs>
  <cellStyles count="6">
    <cellStyle name="Millares" xfId="5" builtinId="3"/>
    <cellStyle name="Normal" xfId="0" builtinId="0"/>
    <cellStyle name="Normal 2" xfId="2"/>
    <cellStyle name="Normal 2 2" xfId="1"/>
    <cellStyle name="Normal 2 2 2" xfId="4"/>
    <cellStyle name="Normal 3" xfId="3"/>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628650</xdr:colOff>
      <xdr:row>0</xdr:row>
      <xdr:rowOff>104775</xdr:rowOff>
    </xdr:from>
    <xdr:to>
      <xdr:col>14</xdr:col>
      <xdr:colOff>704850</xdr:colOff>
      <xdr:row>20</xdr:row>
      <xdr:rowOff>19050</xdr:rowOff>
    </xdr:to>
    <xdr:sp macro="" textlink="">
      <xdr:nvSpPr>
        <xdr:cNvPr id="2" name="CuadroTexto 1"/>
        <xdr:cNvSpPr txBox="1"/>
      </xdr:nvSpPr>
      <xdr:spPr>
        <a:xfrm>
          <a:off x="628650" y="104775"/>
          <a:ext cx="10744200" cy="3724275"/>
        </a:xfrm>
        <a:prstGeom prst="rect">
          <a:avLst/>
        </a:prstGeom>
        <a:solidFill>
          <a:srgbClr val="66003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Y" sz="8000">
              <a:solidFill>
                <a:schemeClr val="bg1"/>
              </a:solidFill>
            </a:rPr>
            <a:t>PÉRDIDAS</a:t>
          </a:r>
          <a:r>
            <a:rPr lang="es-PY" sz="8000" baseline="0">
              <a:solidFill>
                <a:schemeClr val="bg1"/>
              </a:solidFill>
            </a:rPr>
            <a:t> ARRASTRABLES</a:t>
          </a:r>
          <a:endParaRPr lang="es-PY" sz="8000">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571500</xdr:colOff>
      <xdr:row>28</xdr:row>
      <xdr:rowOff>85725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429500" cy="712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190499</xdr:rowOff>
    </xdr:from>
    <xdr:to>
      <xdr:col>8</xdr:col>
      <xdr:colOff>733425</xdr:colOff>
      <xdr:row>57</xdr:row>
      <xdr:rowOff>171450</xdr:rowOff>
    </xdr:to>
    <xdr:pic>
      <xdr:nvPicPr>
        <xdr:cNvPr id="3" name="Imagen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000999"/>
          <a:ext cx="6829425" cy="501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xdr:row>
      <xdr:rowOff>0</xdr:rowOff>
    </xdr:from>
    <xdr:to>
      <xdr:col>8</xdr:col>
      <xdr:colOff>257175</xdr:colOff>
      <xdr:row>67</xdr:row>
      <xdr:rowOff>123825</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382750"/>
          <a:ext cx="635317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73</xdr:row>
      <xdr:rowOff>123825</xdr:rowOff>
    </xdr:from>
    <xdr:to>
      <xdr:col>8</xdr:col>
      <xdr:colOff>276225</xdr:colOff>
      <xdr:row>89</xdr:row>
      <xdr:rowOff>19050</xdr:rowOff>
    </xdr:to>
    <xdr:pic>
      <xdr:nvPicPr>
        <xdr:cNvPr id="7" name="Imagen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 y="16030575"/>
          <a:ext cx="6353175" cy="2943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73</xdr:row>
      <xdr:rowOff>171450</xdr:rowOff>
    </xdr:from>
    <xdr:to>
      <xdr:col>1</xdr:col>
      <xdr:colOff>704850</xdr:colOff>
      <xdr:row>73</xdr:row>
      <xdr:rowOff>171450</xdr:rowOff>
    </xdr:to>
    <xdr:cxnSp macro="">
      <xdr:nvCxnSpPr>
        <xdr:cNvPr id="11" name="Conector recto 10"/>
        <xdr:cNvCxnSpPr/>
      </xdr:nvCxnSpPr>
      <xdr:spPr>
        <a:xfrm>
          <a:off x="114300" y="16078200"/>
          <a:ext cx="1352550" cy="0"/>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28575</xdr:colOff>
      <xdr:row>88</xdr:row>
      <xdr:rowOff>161925</xdr:rowOff>
    </xdr:from>
    <xdr:to>
      <xdr:col>1</xdr:col>
      <xdr:colOff>657225</xdr:colOff>
      <xdr:row>88</xdr:row>
      <xdr:rowOff>161925</xdr:rowOff>
    </xdr:to>
    <xdr:cxnSp macro="">
      <xdr:nvCxnSpPr>
        <xdr:cNvPr id="12" name="Conector recto 11"/>
        <xdr:cNvCxnSpPr/>
      </xdr:nvCxnSpPr>
      <xdr:spPr>
        <a:xfrm>
          <a:off x="28575" y="18926175"/>
          <a:ext cx="1390650" cy="0"/>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647700</xdr:colOff>
      <xdr:row>74</xdr:row>
      <xdr:rowOff>0</xdr:rowOff>
    </xdr:from>
    <xdr:to>
      <xdr:col>1</xdr:col>
      <xdr:colOff>666750</xdr:colOff>
      <xdr:row>89</xdr:row>
      <xdr:rowOff>0</xdr:rowOff>
    </xdr:to>
    <xdr:cxnSp macro="">
      <xdr:nvCxnSpPr>
        <xdr:cNvPr id="14" name="Conector recto 13"/>
        <xdr:cNvCxnSpPr/>
      </xdr:nvCxnSpPr>
      <xdr:spPr>
        <a:xfrm flipH="1">
          <a:off x="1409700" y="16097250"/>
          <a:ext cx="19050" cy="285750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xdr:colOff>
      <xdr:row>73</xdr:row>
      <xdr:rowOff>142875</xdr:rowOff>
    </xdr:from>
    <xdr:to>
      <xdr:col>0</xdr:col>
      <xdr:colOff>76200</xdr:colOff>
      <xdr:row>88</xdr:row>
      <xdr:rowOff>142875</xdr:rowOff>
    </xdr:to>
    <xdr:cxnSp macro="">
      <xdr:nvCxnSpPr>
        <xdr:cNvPr id="16" name="Conector recto 15"/>
        <xdr:cNvCxnSpPr/>
      </xdr:nvCxnSpPr>
      <xdr:spPr>
        <a:xfrm flipH="1">
          <a:off x="57150" y="16049625"/>
          <a:ext cx="19050" cy="285750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93</xdr:row>
      <xdr:rowOff>0</xdr:rowOff>
    </xdr:from>
    <xdr:to>
      <xdr:col>8</xdr:col>
      <xdr:colOff>257175</xdr:colOff>
      <xdr:row>108</xdr:row>
      <xdr:rowOff>85725</xdr:rowOff>
    </xdr:to>
    <xdr:pic>
      <xdr:nvPicPr>
        <xdr:cNvPr id="18" name="Imagen 1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716750"/>
          <a:ext cx="6353175" cy="2943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561975</xdr:colOff>
      <xdr:row>93</xdr:row>
      <xdr:rowOff>38100</xdr:rowOff>
    </xdr:from>
    <xdr:to>
      <xdr:col>3</xdr:col>
      <xdr:colOff>390525</xdr:colOff>
      <xdr:row>93</xdr:row>
      <xdr:rowOff>38100</xdr:rowOff>
    </xdr:to>
    <xdr:cxnSp macro="">
      <xdr:nvCxnSpPr>
        <xdr:cNvPr id="19" name="Conector recto 18"/>
        <xdr:cNvCxnSpPr/>
      </xdr:nvCxnSpPr>
      <xdr:spPr>
        <a:xfrm>
          <a:off x="1323975" y="19754850"/>
          <a:ext cx="1352550" cy="0"/>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514350</xdr:colOff>
      <xdr:row>108</xdr:row>
      <xdr:rowOff>0</xdr:rowOff>
    </xdr:from>
    <xdr:to>
      <xdr:col>3</xdr:col>
      <xdr:colOff>419100</xdr:colOff>
      <xdr:row>108</xdr:row>
      <xdr:rowOff>38100</xdr:rowOff>
    </xdr:to>
    <xdr:cxnSp macro="">
      <xdr:nvCxnSpPr>
        <xdr:cNvPr id="20" name="Conector recto 19"/>
        <xdr:cNvCxnSpPr/>
      </xdr:nvCxnSpPr>
      <xdr:spPr>
        <a:xfrm>
          <a:off x="1276350" y="22574250"/>
          <a:ext cx="1428750" cy="38100"/>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542925</xdr:colOff>
      <xdr:row>93</xdr:row>
      <xdr:rowOff>9525</xdr:rowOff>
    </xdr:from>
    <xdr:to>
      <xdr:col>1</xdr:col>
      <xdr:colOff>561975</xdr:colOff>
      <xdr:row>108</xdr:row>
      <xdr:rowOff>9525</xdr:rowOff>
    </xdr:to>
    <xdr:cxnSp macro="">
      <xdr:nvCxnSpPr>
        <xdr:cNvPr id="21" name="Conector recto 20"/>
        <xdr:cNvCxnSpPr/>
      </xdr:nvCxnSpPr>
      <xdr:spPr>
        <a:xfrm flipH="1">
          <a:off x="1304925" y="19726275"/>
          <a:ext cx="19050" cy="285750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390525</xdr:colOff>
      <xdr:row>93</xdr:row>
      <xdr:rowOff>9525</xdr:rowOff>
    </xdr:from>
    <xdr:to>
      <xdr:col>3</xdr:col>
      <xdr:colOff>409575</xdr:colOff>
      <xdr:row>108</xdr:row>
      <xdr:rowOff>9525</xdr:rowOff>
    </xdr:to>
    <xdr:cxnSp macro="">
      <xdr:nvCxnSpPr>
        <xdr:cNvPr id="22" name="Conector recto 21"/>
        <xdr:cNvCxnSpPr/>
      </xdr:nvCxnSpPr>
      <xdr:spPr>
        <a:xfrm flipH="1">
          <a:off x="2676525" y="19726275"/>
          <a:ext cx="19050" cy="285750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114</xdr:row>
      <xdr:rowOff>0</xdr:rowOff>
    </xdr:from>
    <xdr:to>
      <xdr:col>8</xdr:col>
      <xdr:colOff>257175</xdr:colOff>
      <xdr:row>129</xdr:row>
      <xdr:rowOff>85725</xdr:rowOff>
    </xdr:to>
    <xdr:pic>
      <xdr:nvPicPr>
        <xdr:cNvPr id="25" name="Imagen 2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717250"/>
          <a:ext cx="6353175" cy="2943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200025</xdr:colOff>
      <xdr:row>114</xdr:row>
      <xdr:rowOff>19050</xdr:rowOff>
    </xdr:from>
    <xdr:to>
      <xdr:col>3</xdr:col>
      <xdr:colOff>219075</xdr:colOff>
      <xdr:row>129</xdr:row>
      <xdr:rowOff>19050</xdr:rowOff>
    </xdr:to>
    <xdr:cxnSp macro="">
      <xdr:nvCxnSpPr>
        <xdr:cNvPr id="26" name="Conector recto 25"/>
        <xdr:cNvCxnSpPr/>
      </xdr:nvCxnSpPr>
      <xdr:spPr>
        <a:xfrm flipH="1">
          <a:off x="2486025" y="23736300"/>
          <a:ext cx="19050" cy="285750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161925</xdr:colOff>
      <xdr:row>114</xdr:row>
      <xdr:rowOff>47625</xdr:rowOff>
    </xdr:from>
    <xdr:to>
      <xdr:col>5</xdr:col>
      <xdr:colOff>180975</xdr:colOff>
      <xdr:row>129</xdr:row>
      <xdr:rowOff>47625</xdr:rowOff>
    </xdr:to>
    <xdr:cxnSp macro="">
      <xdr:nvCxnSpPr>
        <xdr:cNvPr id="27" name="Conector recto 26"/>
        <xdr:cNvCxnSpPr/>
      </xdr:nvCxnSpPr>
      <xdr:spPr>
        <a:xfrm flipH="1">
          <a:off x="3971925" y="23764875"/>
          <a:ext cx="19050" cy="285750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114</xdr:row>
      <xdr:rowOff>9525</xdr:rowOff>
    </xdr:from>
    <xdr:to>
      <xdr:col>5</xdr:col>
      <xdr:colOff>200025</xdr:colOff>
      <xdr:row>114</xdr:row>
      <xdr:rowOff>28575</xdr:rowOff>
    </xdr:to>
    <xdr:cxnSp macro="">
      <xdr:nvCxnSpPr>
        <xdr:cNvPr id="28" name="Conector recto 27"/>
        <xdr:cNvCxnSpPr/>
      </xdr:nvCxnSpPr>
      <xdr:spPr>
        <a:xfrm>
          <a:off x="2466975" y="23726775"/>
          <a:ext cx="1543050" cy="19050"/>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171450</xdr:colOff>
      <xdr:row>129</xdr:row>
      <xdr:rowOff>9525</xdr:rowOff>
    </xdr:from>
    <xdr:to>
      <xdr:col>5</xdr:col>
      <xdr:colOff>190500</xdr:colOff>
      <xdr:row>129</xdr:row>
      <xdr:rowOff>28575</xdr:rowOff>
    </xdr:to>
    <xdr:cxnSp macro="">
      <xdr:nvCxnSpPr>
        <xdr:cNvPr id="30" name="Conector recto 29"/>
        <xdr:cNvCxnSpPr/>
      </xdr:nvCxnSpPr>
      <xdr:spPr>
        <a:xfrm>
          <a:off x="2457450" y="26584275"/>
          <a:ext cx="1543050" cy="19050"/>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133</xdr:row>
      <xdr:rowOff>0</xdr:rowOff>
    </xdr:from>
    <xdr:to>
      <xdr:col>8</xdr:col>
      <xdr:colOff>257175</xdr:colOff>
      <xdr:row>148</xdr:row>
      <xdr:rowOff>85725</xdr:rowOff>
    </xdr:to>
    <xdr:pic>
      <xdr:nvPicPr>
        <xdr:cNvPr id="31" name="Imagen 3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7336750"/>
          <a:ext cx="6353175" cy="2943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133350</xdr:colOff>
      <xdr:row>133</xdr:row>
      <xdr:rowOff>57150</xdr:rowOff>
    </xdr:from>
    <xdr:to>
      <xdr:col>5</xdr:col>
      <xdr:colOff>152400</xdr:colOff>
      <xdr:row>148</xdr:row>
      <xdr:rowOff>57150</xdr:rowOff>
    </xdr:to>
    <xdr:cxnSp macro="">
      <xdr:nvCxnSpPr>
        <xdr:cNvPr id="32" name="Conector recto 31"/>
        <xdr:cNvCxnSpPr/>
      </xdr:nvCxnSpPr>
      <xdr:spPr>
        <a:xfrm flipH="1">
          <a:off x="3943350" y="27393900"/>
          <a:ext cx="19050" cy="285750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485775</xdr:colOff>
      <xdr:row>133</xdr:row>
      <xdr:rowOff>47625</xdr:rowOff>
    </xdr:from>
    <xdr:to>
      <xdr:col>6</xdr:col>
      <xdr:colOff>504825</xdr:colOff>
      <xdr:row>148</xdr:row>
      <xdr:rowOff>47625</xdr:rowOff>
    </xdr:to>
    <xdr:cxnSp macro="">
      <xdr:nvCxnSpPr>
        <xdr:cNvPr id="33" name="Conector recto 32"/>
        <xdr:cNvCxnSpPr/>
      </xdr:nvCxnSpPr>
      <xdr:spPr>
        <a:xfrm flipH="1">
          <a:off x="5057775" y="27384375"/>
          <a:ext cx="19050" cy="285750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133350</xdr:colOff>
      <xdr:row>133</xdr:row>
      <xdr:rowOff>28575</xdr:rowOff>
    </xdr:from>
    <xdr:to>
      <xdr:col>6</xdr:col>
      <xdr:colOff>561975</xdr:colOff>
      <xdr:row>133</xdr:row>
      <xdr:rowOff>28575</xdr:rowOff>
    </xdr:to>
    <xdr:cxnSp macro="">
      <xdr:nvCxnSpPr>
        <xdr:cNvPr id="34" name="Conector recto 33"/>
        <xdr:cNvCxnSpPr/>
      </xdr:nvCxnSpPr>
      <xdr:spPr>
        <a:xfrm>
          <a:off x="3943350" y="27365325"/>
          <a:ext cx="1190625" cy="0"/>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123825</xdr:colOff>
      <xdr:row>148</xdr:row>
      <xdr:rowOff>28575</xdr:rowOff>
    </xdr:from>
    <xdr:to>
      <xdr:col>6</xdr:col>
      <xdr:colOff>514350</xdr:colOff>
      <xdr:row>148</xdr:row>
      <xdr:rowOff>38100</xdr:rowOff>
    </xdr:to>
    <xdr:cxnSp macro="">
      <xdr:nvCxnSpPr>
        <xdr:cNvPr id="37" name="Conector recto 36"/>
        <xdr:cNvCxnSpPr/>
      </xdr:nvCxnSpPr>
      <xdr:spPr>
        <a:xfrm>
          <a:off x="3933825" y="30222825"/>
          <a:ext cx="1152525" cy="9525"/>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154</xdr:row>
      <xdr:rowOff>0</xdr:rowOff>
    </xdr:from>
    <xdr:to>
      <xdr:col>8</xdr:col>
      <xdr:colOff>257175</xdr:colOff>
      <xdr:row>174</xdr:row>
      <xdr:rowOff>19050</xdr:rowOff>
    </xdr:to>
    <xdr:pic>
      <xdr:nvPicPr>
        <xdr:cNvPr id="39" name="Imagen 3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1337250"/>
          <a:ext cx="6353175" cy="382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495300</xdr:colOff>
      <xdr:row>155</xdr:row>
      <xdr:rowOff>57150</xdr:rowOff>
    </xdr:from>
    <xdr:to>
      <xdr:col>6</xdr:col>
      <xdr:colOff>504825</xdr:colOff>
      <xdr:row>173</xdr:row>
      <xdr:rowOff>152400</xdr:rowOff>
    </xdr:to>
    <xdr:cxnSp macro="">
      <xdr:nvCxnSpPr>
        <xdr:cNvPr id="40" name="Conector recto 39"/>
        <xdr:cNvCxnSpPr/>
      </xdr:nvCxnSpPr>
      <xdr:spPr>
        <a:xfrm>
          <a:off x="5067300" y="31584900"/>
          <a:ext cx="9525" cy="352425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190500</xdr:colOff>
      <xdr:row>155</xdr:row>
      <xdr:rowOff>76200</xdr:rowOff>
    </xdr:from>
    <xdr:to>
      <xdr:col>8</xdr:col>
      <xdr:colOff>200025</xdr:colOff>
      <xdr:row>173</xdr:row>
      <xdr:rowOff>171450</xdr:rowOff>
    </xdr:to>
    <xdr:cxnSp macro="">
      <xdr:nvCxnSpPr>
        <xdr:cNvPr id="42" name="Conector recto 41"/>
        <xdr:cNvCxnSpPr/>
      </xdr:nvCxnSpPr>
      <xdr:spPr>
        <a:xfrm>
          <a:off x="6286500" y="31603950"/>
          <a:ext cx="9525" cy="3524250"/>
        </a:xfrm>
        <a:prstGeom prst="line">
          <a:avLst/>
        </a:prstGeom>
        <a:ln w="57150">
          <a:solidFill>
            <a:srgbClr val="6600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514350</xdr:colOff>
      <xdr:row>155</xdr:row>
      <xdr:rowOff>85725</xdr:rowOff>
    </xdr:from>
    <xdr:to>
      <xdr:col>8</xdr:col>
      <xdr:colOff>180975</xdr:colOff>
      <xdr:row>155</xdr:row>
      <xdr:rowOff>95250</xdr:rowOff>
    </xdr:to>
    <xdr:cxnSp macro="">
      <xdr:nvCxnSpPr>
        <xdr:cNvPr id="43" name="Conector recto 42"/>
        <xdr:cNvCxnSpPr/>
      </xdr:nvCxnSpPr>
      <xdr:spPr>
        <a:xfrm>
          <a:off x="5086350" y="31613475"/>
          <a:ext cx="1190625" cy="9525"/>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476250</xdr:colOff>
      <xdr:row>173</xdr:row>
      <xdr:rowOff>142875</xdr:rowOff>
    </xdr:from>
    <xdr:to>
      <xdr:col>8</xdr:col>
      <xdr:colOff>219075</xdr:colOff>
      <xdr:row>173</xdr:row>
      <xdr:rowOff>142875</xdr:rowOff>
    </xdr:to>
    <xdr:cxnSp macro="">
      <xdr:nvCxnSpPr>
        <xdr:cNvPr id="45" name="Conector recto 44"/>
        <xdr:cNvCxnSpPr/>
      </xdr:nvCxnSpPr>
      <xdr:spPr>
        <a:xfrm>
          <a:off x="5048250" y="35099625"/>
          <a:ext cx="1266825" cy="0"/>
        </a:xfrm>
        <a:prstGeom prst="line">
          <a:avLst/>
        </a:prstGeom>
        <a:ln w="57150">
          <a:solidFill>
            <a:srgbClr val="660033"/>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1610</xdr:colOff>
      <xdr:row>3</xdr:row>
      <xdr:rowOff>154278</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944585" cy="7543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1610</xdr:colOff>
      <xdr:row>3</xdr:row>
      <xdr:rowOff>154278</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944585" cy="7543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1610</xdr:colOff>
      <xdr:row>3</xdr:row>
      <xdr:rowOff>154278</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944585" cy="7543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1610</xdr:colOff>
      <xdr:row>3</xdr:row>
      <xdr:rowOff>154278</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944585" cy="7543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1610</xdr:colOff>
      <xdr:row>3</xdr:row>
      <xdr:rowOff>154278</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944585" cy="75435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1610</xdr:colOff>
      <xdr:row>3</xdr:row>
      <xdr:rowOff>154278</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944585" cy="75435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1610</xdr:colOff>
      <xdr:row>3</xdr:row>
      <xdr:rowOff>154278</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944585" cy="75435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Q6" sqref="Q6"/>
    </sheetView>
  </sheetViews>
  <sheetFormatPr baseColWidth="10" defaultRowHeight="14.4"/>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5"/>
  <sheetViews>
    <sheetView showGridLines="0" topLeftCell="B52" zoomScale="142" zoomScaleNormal="142" workbookViewId="0">
      <selection activeCell="L22" sqref="L22:N22"/>
    </sheetView>
  </sheetViews>
  <sheetFormatPr baseColWidth="10" defaultColWidth="11.44140625" defaultRowHeight="14.4"/>
  <cols>
    <col min="1" max="1" width="14.109375" style="31" customWidth="1"/>
    <col min="2" max="2" width="4.5546875" style="31" customWidth="1"/>
    <col min="3" max="3" width="4.33203125" style="31" customWidth="1"/>
    <col min="4" max="4" width="11.44140625" style="31"/>
    <col min="5" max="5" width="4" style="31" customWidth="1"/>
    <col min="6" max="6" width="22" style="31" customWidth="1"/>
    <col min="7" max="7" width="3.6640625" style="31" customWidth="1"/>
    <col min="8" max="8" width="7.44140625" style="31" customWidth="1"/>
    <col min="9" max="9" width="9.33203125" style="31" customWidth="1"/>
    <col min="10" max="12" width="5.109375" style="31" customWidth="1"/>
    <col min="13" max="13" width="4" style="31" customWidth="1"/>
    <col min="14" max="14" width="13" style="31" customWidth="1"/>
    <col min="15" max="15" width="14.6640625" style="31" customWidth="1"/>
    <col min="16" max="16" width="14.109375" style="31" hidden="1" customWidth="1"/>
    <col min="17" max="17" width="15.6640625" style="31" hidden="1" customWidth="1"/>
    <col min="18" max="18" width="5.44140625" style="31" customWidth="1"/>
    <col min="19" max="16384" width="11.44140625" style="31"/>
  </cols>
  <sheetData>
    <row r="1" spans="1:17" s="16" customFormat="1" ht="15.75" customHeight="1" thickBot="1">
      <c r="A1" s="53"/>
      <c r="B1" s="229" t="s">
        <v>52</v>
      </c>
      <c r="C1" s="230"/>
      <c r="D1" s="230"/>
      <c r="E1" s="230"/>
      <c r="F1" s="231"/>
      <c r="G1" s="14" t="s">
        <v>53</v>
      </c>
      <c r="H1" s="15"/>
      <c r="I1" s="15"/>
      <c r="J1" s="15"/>
      <c r="K1" s="15"/>
      <c r="L1" s="15"/>
      <c r="M1" s="15"/>
      <c r="N1" s="54"/>
    </row>
    <row r="2" spans="1:17" s="16" customFormat="1" ht="15" thickBot="1">
      <c r="A2" s="55"/>
      <c r="B2" s="17" t="s">
        <v>54</v>
      </c>
      <c r="C2" s="18"/>
      <c r="D2" s="18"/>
      <c r="E2" s="232"/>
      <c r="F2" s="233"/>
      <c r="G2" s="19" t="s">
        <v>0</v>
      </c>
      <c r="H2" s="56"/>
      <c r="I2" s="20" t="s">
        <v>55</v>
      </c>
      <c r="J2" s="56"/>
      <c r="K2" s="15"/>
      <c r="L2" s="15"/>
      <c r="M2" s="15"/>
      <c r="N2" s="54"/>
    </row>
    <row r="3" spans="1:17" s="16" customFormat="1" ht="15" thickBot="1">
      <c r="A3" s="55"/>
      <c r="B3" s="17" t="s">
        <v>56</v>
      </c>
      <c r="C3" s="18"/>
      <c r="D3" s="18"/>
      <c r="E3" s="18"/>
      <c r="F3" s="18"/>
      <c r="G3" s="234" t="s">
        <v>57</v>
      </c>
      <c r="H3" s="235"/>
      <c r="I3" s="235"/>
      <c r="J3" s="235"/>
      <c r="K3" s="235"/>
      <c r="L3" s="235"/>
      <c r="M3" s="235"/>
      <c r="N3" s="236"/>
    </row>
    <row r="4" spans="1:17" s="16" customFormat="1" ht="15" thickBot="1">
      <c r="A4" s="55"/>
      <c r="B4" s="217"/>
      <c r="C4" s="218"/>
      <c r="D4" s="218"/>
      <c r="E4" s="218"/>
      <c r="F4" s="219"/>
      <c r="G4" s="237"/>
      <c r="H4" s="238"/>
      <c r="I4" s="238"/>
      <c r="J4" s="238"/>
      <c r="K4" s="238"/>
      <c r="L4" s="238"/>
      <c r="M4" s="238"/>
      <c r="N4" s="239"/>
    </row>
    <row r="5" spans="1:17" s="16" customFormat="1" ht="15" thickBot="1">
      <c r="A5" s="57" t="s">
        <v>58</v>
      </c>
      <c r="B5" s="19" t="s">
        <v>59</v>
      </c>
      <c r="C5" s="58"/>
      <c r="D5" s="58"/>
      <c r="E5" s="58"/>
      <c r="F5" s="59"/>
      <c r="G5" s="240" t="s">
        <v>60</v>
      </c>
      <c r="H5" s="241" t="s">
        <v>61</v>
      </c>
      <c r="I5" s="242"/>
      <c r="J5" s="242"/>
      <c r="K5" s="242"/>
      <c r="L5" s="242"/>
      <c r="M5" s="242"/>
      <c r="N5" s="243"/>
    </row>
    <row r="6" spans="1:17" s="16" customFormat="1" ht="15.75" customHeight="1" thickBot="1">
      <c r="A6" s="216" t="s">
        <v>62</v>
      </c>
      <c r="B6" s="217"/>
      <c r="C6" s="218"/>
      <c r="D6" s="218"/>
      <c r="E6" s="218"/>
      <c r="F6" s="219"/>
      <c r="G6" s="226"/>
      <c r="H6" s="220"/>
      <c r="I6" s="221"/>
      <c r="J6" s="221"/>
      <c r="K6" s="221"/>
      <c r="L6" s="221"/>
      <c r="M6" s="221"/>
      <c r="N6" s="222"/>
    </row>
    <row r="7" spans="1:17" s="16" customFormat="1" ht="15.75" customHeight="1" thickBot="1">
      <c r="A7" s="216"/>
      <c r="B7" s="60" t="s">
        <v>63</v>
      </c>
      <c r="C7" s="61"/>
      <c r="D7" s="223" t="s">
        <v>64</v>
      </c>
      <c r="E7" s="224"/>
      <c r="F7" s="225"/>
      <c r="G7" s="226" t="s">
        <v>65</v>
      </c>
      <c r="H7" s="21"/>
      <c r="I7" s="22"/>
      <c r="J7" s="227" t="s">
        <v>66</v>
      </c>
      <c r="K7" s="227"/>
      <c r="L7" s="227"/>
      <c r="M7" s="227"/>
      <c r="N7" s="23"/>
    </row>
    <row r="8" spans="1:17" s="16" customFormat="1" ht="15.75" customHeight="1" thickBot="1">
      <c r="A8" s="62" t="s">
        <v>67</v>
      </c>
      <c r="B8" s="60" t="s">
        <v>68</v>
      </c>
      <c r="C8" s="61"/>
      <c r="D8" s="223" t="s">
        <v>69</v>
      </c>
      <c r="E8" s="224"/>
      <c r="F8" s="225"/>
      <c r="G8" s="226"/>
      <c r="H8" s="24"/>
      <c r="I8" s="25"/>
      <c r="J8" s="228" t="s">
        <v>70</v>
      </c>
      <c r="K8" s="228"/>
      <c r="L8" s="228"/>
      <c r="M8" s="228"/>
      <c r="N8" s="26"/>
    </row>
    <row r="9" spans="1:17" s="16" customFormat="1" ht="23.25" customHeight="1" thickBot="1">
      <c r="A9" s="63">
        <v>515</v>
      </c>
      <c r="B9" s="60" t="s">
        <v>60</v>
      </c>
      <c r="C9" s="29"/>
      <c r="D9" s="223" t="s">
        <v>71</v>
      </c>
      <c r="E9" s="224"/>
      <c r="F9" s="225"/>
      <c r="G9" s="226"/>
      <c r="H9" s="27"/>
      <c r="I9" s="28"/>
      <c r="J9" s="129">
        <v>2</v>
      </c>
      <c r="K9" s="129">
        <v>0</v>
      </c>
      <c r="L9" s="129">
        <v>2</v>
      </c>
      <c r="M9" s="129">
        <v>4</v>
      </c>
      <c r="N9" s="30"/>
    </row>
    <row r="10" spans="1:17" ht="9" customHeight="1">
      <c r="A10" s="64"/>
      <c r="B10" s="64"/>
      <c r="C10" s="64"/>
      <c r="D10" s="64"/>
      <c r="E10" s="64"/>
      <c r="F10" s="64"/>
      <c r="G10" s="64"/>
      <c r="H10" s="64"/>
      <c r="I10" s="64"/>
      <c r="J10" s="64"/>
      <c r="K10" s="64"/>
      <c r="L10" s="64"/>
      <c r="M10" s="64"/>
      <c r="N10" s="64"/>
    </row>
    <row r="11" spans="1:17" ht="20.25" customHeight="1">
      <c r="A11" s="119" t="s">
        <v>72</v>
      </c>
      <c r="B11" s="177" t="s">
        <v>73</v>
      </c>
      <c r="C11" s="178"/>
      <c r="D11" s="178"/>
      <c r="E11" s="178"/>
      <c r="F11" s="178"/>
      <c r="G11" s="66"/>
      <c r="H11" s="179" t="s">
        <v>74</v>
      </c>
      <c r="I11" s="179"/>
      <c r="J11" s="179"/>
      <c r="K11" s="180" t="s">
        <v>157</v>
      </c>
      <c r="L11" s="180"/>
      <c r="M11" s="180"/>
      <c r="N11" s="181"/>
    </row>
    <row r="12" spans="1:17" ht="19.5" customHeight="1">
      <c r="A12" s="32" t="s">
        <v>75</v>
      </c>
      <c r="B12" s="156" t="s">
        <v>76</v>
      </c>
      <c r="C12" s="157"/>
      <c r="D12" s="157"/>
      <c r="E12" s="157"/>
      <c r="F12" s="157"/>
      <c r="G12" s="33">
        <v>10</v>
      </c>
      <c r="H12" s="199"/>
      <c r="I12" s="199"/>
      <c r="J12" s="199"/>
      <c r="K12" s="33">
        <v>12</v>
      </c>
      <c r="L12" s="199">
        <v>300000000</v>
      </c>
      <c r="M12" s="199"/>
      <c r="N12" s="199"/>
    </row>
    <row r="13" spans="1:17" ht="28.5" customHeight="1">
      <c r="A13" s="32" t="s">
        <v>77</v>
      </c>
      <c r="B13" s="156" t="s">
        <v>78</v>
      </c>
      <c r="C13" s="157"/>
      <c r="D13" s="157"/>
      <c r="E13" s="157"/>
      <c r="F13" s="157"/>
      <c r="G13" s="33">
        <v>11</v>
      </c>
      <c r="H13" s="213"/>
      <c r="I13" s="213"/>
      <c r="J13" s="213"/>
      <c r="K13" s="33">
        <v>13</v>
      </c>
      <c r="L13" s="199">
        <v>0</v>
      </c>
      <c r="M13" s="199"/>
      <c r="N13" s="199"/>
      <c r="O13" s="87"/>
      <c r="P13" s="34">
        <v>80000000</v>
      </c>
    </row>
    <row r="14" spans="1:17" ht="24.75" customHeight="1">
      <c r="A14" s="32" t="s">
        <v>79</v>
      </c>
      <c r="B14" s="214" t="s">
        <v>80</v>
      </c>
      <c r="C14" s="215"/>
      <c r="D14" s="215"/>
      <c r="E14" s="215"/>
      <c r="F14" s="215"/>
      <c r="G14" s="215"/>
      <c r="H14" s="164"/>
      <c r="I14" s="164"/>
      <c r="J14" s="164"/>
      <c r="K14" s="33">
        <v>14</v>
      </c>
      <c r="L14" s="203">
        <f>SUM(L12:N13)</f>
        <v>300000000</v>
      </c>
      <c r="M14" s="203"/>
      <c r="N14" s="203"/>
      <c r="P14" s="34">
        <f>L14*5%</f>
        <v>15000000</v>
      </c>
      <c r="Q14" s="35">
        <v>0.05</v>
      </c>
    </row>
    <row r="15" spans="1:17">
      <c r="A15" s="67"/>
      <c r="B15" s="64"/>
      <c r="C15" s="64"/>
      <c r="D15" s="64"/>
      <c r="E15" s="64"/>
      <c r="F15" s="64"/>
      <c r="G15" s="64"/>
      <c r="H15" s="64"/>
      <c r="I15" s="64"/>
      <c r="J15" s="64"/>
      <c r="K15" s="64"/>
      <c r="L15" s="64"/>
      <c r="M15" s="64"/>
      <c r="N15" s="64"/>
      <c r="O15" s="34"/>
      <c r="P15" s="35"/>
    </row>
    <row r="16" spans="1:17" ht="19.5" customHeight="1">
      <c r="A16" s="119" t="s">
        <v>72</v>
      </c>
      <c r="B16" s="177" t="s">
        <v>81</v>
      </c>
      <c r="C16" s="178"/>
      <c r="D16" s="178"/>
      <c r="E16" s="178"/>
      <c r="F16" s="178"/>
      <c r="G16" s="178"/>
      <c r="H16" s="178"/>
      <c r="I16" s="178"/>
      <c r="J16" s="212"/>
      <c r="K16" s="188" t="s">
        <v>82</v>
      </c>
      <c r="L16" s="188"/>
      <c r="M16" s="188"/>
      <c r="N16" s="188"/>
      <c r="O16" s="34"/>
      <c r="P16" s="36"/>
    </row>
    <row r="17" spans="1:16" ht="19.5" customHeight="1">
      <c r="A17" s="32" t="s">
        <v>75</v>
      </c>
      <c r="B17" s="156" t="s">
        <v>83</v>
      </c>
      <c r="C17" s="157"/>
      <c r="D17" s="157"/>
      <c r="E17" s="157"/>
      <c r="F17" s="157"/>
      <c r="G17" s="157"/>
      <c r="H17" s="157"/>
      <c r="I17" s="157"/>
      <c r="J17" s="198"/>
      <c r="K17" s="33">
        <v>15</v>
      </c>
      <c r="L17" s="199"/>
      <c r="M17" s="199"/>
      <c r="N17" s="199"/>
      <c r="O17" s="34"/>
      <c r="P17" s="36"/>
    </row>
    <row r="18" spans="1:16" ht="19.5" customHeight="1">
      <c r="A18" s="32" t="s">
        <v>77</v>
      </c>
      <c r="B18" s="156" t="s">
        <v>84</v>
      </c>
      <c r="C18" s="157"/>
      <c r="D18" s="157"/>
      <c r="E18" s="157"/>
      <c r="F18" s="157"/>
      <c r="G18" s="157"/>
      <c r="H18" s="157"/>
      <c r="I18" s="157"/>
      <c r="J18" s="198"/>
      <c r="K18" s="33">
        <v>16</v>
      </c>
      <c r="L18" s="199">
        <v>320000000</v>
      </c>
      <c r="M18" s="199"/>
      <c r="N18" s="199"/>
      <c r="O18" s="34"/>
      <c r="P18" s="36"/>
    </row>
    <row r="19" spans="1:16" ht="19.5" customHeight="1">
      <c r="A19" s="32" t="s">
        <v>79</v>
      </c>
      <c r="B19" s="156" t="s">
        <v>85</v>
      </c>
      <c r="C19" s="157"/>
      <c r="D19" s="157"/>
      <c r="E19" s="157"/>
      <c r="F19" s="157"/>
      <c r="G19" s="157"/>
      <c r="H19" s="157"/>
      <c r="I19" s="157"/>
      <c r="J19" s="198"/>
      <c r="K19" s="33">
        <v>17</v>
      </c>
      <c r="L19" s="199"/>
      <c r="M19" s="199"/>
      <c r="N19" s="199"/>
      <c r="O19" s="34"/>
      <c r="P19" s="36"/>
    </row>
    <row r="20" spans="1:16" ht="19.5" customHeight="1">
      <c r="A20" s="32" t="s">
        <v>86</v>
      </c>
      <c r="B20" s="156" t="s">
        <v>41</v>
      </c>
      <c r="C20" s="157"/>
      <c r="D20" s="157"/>
      <c r="E20" s="157"/>
      <c r="F20" s="157"/>
      <c r="G20" s="157"/>
      <c r="H20" s="157"/>
      <c r="I20" s="157"/>
      <c r="J20" s="198"/>
      <c r="K20" s="33">
        <v>18</v>
      </c>
      <c r="L20" s="199"/>
      <c r="M20" s="199"/>
      <c r="N20" s="199"/>
      <c r="O20" s="34"/>
      <c r="P20" s="36"/>
    </row>
    <row r="21" spans="1:16" ht="19.5" customHeight="1" thickBot="1">
      <c r="A21" s="32" t="s">
        <v>87</v>
      </c>
      <c r="B21" s="156" t="s">
        <v>88</v>
      </c>
      <c r="C21" s="157"/>
      <c r="D21" s="157"/>
      <c r="E21" s="157"/>
      <c r="F21" s="157"/>
      <c r="G21" s="157"/>
      <c r="H21" s="157"/>
      <c r="I21" s="157"/>
      <c r="J21" s="198"/>
      <c r="K21" s="33">
        <v>19</v>
      </c>
      <c r="L21" s="199"/>
      <c r="M21" s="199"/>
      <c r="N21" s="199"/>
      <c r="O21" s="34"/>
      <c r="P21" s="36"/>
    </row>
    <row r="22" spans="1:16" ht="22.5" customHeight="1" thickTop="1">
      <c r="A22" s="32" t="s">
        <v>89</v>
      </c>
      <c r="B22" s="156" t="s">
        <v>42</v>
      </c>
      <c r="C22" s="157"/>
      <c r="D22" s="157"/>
      <c r="E22" s="157"/>
      <c r="F22" s="157"/>
      <c r="G22" s="157"/>
      <c r="H22" s="157"/>
      <c r="I22" s="157"/>
      <c r="J22" s="198"/>
      <c r="K22" s="33">
        <v>20</v>
      </c>
      <c r="L22" s="199"/>
      <c r="M22" s="199"/>
      <c r="N22" s="199"/>
      <c r="O22" s="76" t="s">
        <v>152</v>
      </c>
      <c r="P22" s="36"/>
    </row>
    <row r="23" spans="1:16" ht="19.5" customHeight="1" thickBot="1">
      <c r="A23" s="32" t="s">
        <v>90</v>
      </c>
      <c r="B23" s="156" t="s">
        <v>91</v>
      </c>
      <c r="C23" s="157"/>
      <c r="D23" s="157"/>
      <c r="E23" s="157"/>
      <c r="F23" s="157"/>
      <c r="G23" s="157"/>
      <c r="H23" s="157"/>
      <c r="I23" s="157"/>
      <c r="J23" s="198"/>
      <c r="K23" s="33">
        <v>21</v>
      </c>
      <c r="L23" s="184">
        <f>+IF(O23&lt;=P14,O23,IF(O23&gt;P14,P14))</f>
        <v>0</v>
      </c>
      <c r="M23" s="185"/>
      <c r="N23" s="186"/>
      <c r="O23" s="84"/>
      <c r="P23" s="36"/>
    </row>
    <row r="24" spans="1:16" ht="18.75" customHeight="1" thickTop="1">
      <c r="A24" s="32" t="s">
        <v>92</v>
      </c>
      <c r="B24" s="156" t="s">
        <v>93</v>
      </c>
      <c r="C24" s="157"/>
      <c r="D24" s="157"/>
      <c r="E24" s="157"/>
      <c r="F24" s="157"/>
      <c r="G24" s="157"/>
      <c r="H24" s="157"/>
      <c r="I24" s="157"/>
      <c r="J24" s="198"/>
      <c r="K24" s="33">
        <v>22</v>
      </c>
      <c r="L24" s="270">
        <f>SUM(L17:N23)</f>
        <v>320000000</v>
      </c>
      <c r="M24" s="271"/>
      <c r="N24" s="272"/>
    </row>
    <row r="25" spans="1:16" ht="27.75" customHeight="1">
      <c r="A25" s="32" t="s">
        <v>51</v>
      </c>
      <c r="B25" s="156" t="s">
        <v>94</v>
      </c>
      <c r="C25" s="157"/>
      <c r="D25" s="157"/>
      <c r="E25" s="157"/>
      <c r="F25" s="157"/>
      <c r="G25" s="157"/>
      <c r="H25" s="157"/>
      <c r="I25" s="157"/>
      <c r="J25" s="198"/>
      <c r="K25" s="33">
        <v>23</v>
      </c>
      <c r="L25" s="199"/>
      <c r="M25" s="199"/>
      <c r="N25" s="199"/>
    </row>
    <row r="26" spans="1:16" ht="21.75" customHeight="1">
      <c r="A26" s="32" t="s">
        <v>95</v>
      </c>
      <c r="B26" s="200" t="s">
        <v>96</v>
      </c>
      <c r="C26" s="201"/>
      <c r="D26" s="201"/>
      <c r="E26" s="201"/>
      <c r="F26" s="201"/>
      <c r="G26" s="201"/>
      <c r="H26" s="201"/>
      <c r="I26" s="201"/>
      <c r="J26" s="202"/>
      <c r="K26" s="33">
        <v>24</v>
      </c>
      <c r="L26" s="203">
        <f>L24+L25</f>
        <v>320000000</v>
      </c>
      <c r="M26" s="203"/>
      <c r="N26" s="203"/>
    </row>
    <row r="27" spans="1:16">
      <c r="A27" s="67"/>
      <c r="B27" s="64"/>
      <c r="C27" s="64"/>
      <c r="D27" s="64"/>
      <c r="E27" s="64"/>
      <c r="F27" s="64"/>
      <c r="G27" s="64"/>
      <c r="H27" s="64"/>
      <c r="I27" s="64"/>
      <c r="J27" s="64"/>
      <c r="K27" s="64"/>
      <c r="L27" s="64"/>
      <c r="M27" s="64"/>
      <c r="N27" s="64"/>
    </row>
    <row r="28" spans="1:16" ht="21.75" customHeight="1">
      <c r="A28" s="119" t="s">
        <v>72</v>
      </c>
      <c r="B28" s="204" t="s">
        <v>97</v>
      </c>
      <c r="C28" s="204"/>
      <c r="D28" s="204"/>
      <c r="E28" s="204"/>
      <c r="F28" s="204"/>
      <c r="G28" s="204"/>
      <c r="H28" s="204"/>
      <c r="I28" s="204"/>
      <c r="J28" s="204"/>
      <c r="K28" s="205" t="s">
        <v>82</v>
      </c>
      <c r="L28" s="205"/>
      <c r="M28" s="205"/>
      <c r="N28" s="205"/>
    </row>
    <row r="29" spans="1:16" ht="25.5" customHeight="1">
      <c r="A29" s="32" t="s">
        <v>75</v>
      </c>
      <c r="B29" s="194" t="s">
        <v>98</v>
      </c>
      <c r="C29" s="189"/>
      <c r="D29" s="189"/>
      <c r="E29" s="189"/>
      <c r="F29" s="189"/>
      <c r="G29" s="189"/>
      <c r="H29" s="189"/>
      <c r="I29" s="189"/>
      <c r="J29" s="190"/>
      <c r="K29" s="33">
        <v>25</v>
      </c>
      <c r="L29" s="184">
        <f>L14</f>
        <v>300000000</v>
      </c>
      <c r="M29" s="185"/>
      <c r="N29" s="186"/>
    </row>
    <row r="30" spans="1:16" ht="25.5" customHeight="1">
      <c r="A30" s="32" t="s">
        <v>77</v>
      </c>
      <c r="B30" s="195" t="s">
        <v>99</v>
      </c>
      <c r="C30" s="196"/>
      <c r="D30" s="196"/>
      <c r="E30" s="196"/>
      <c r="F30" s="196"/>
      <c r="G30" s="196"/>
      <c r="H30" s="196"/>
      <c r="I30" s="196"/>
      <c r="J30" s="197"/>
      <c r="K30" s="33">
        <v>26</v>
      </c>
      <c r="L30" s="184">
        <f>+IF(L24&lt;=L29,L24,IF(L24&gt;L29,L29))</f>
        <v>300000000</v>
      </c>
      <c r="M30" s="185"/>
      <c r="N30" s="186"/>
    </row>
    <row r="31" spans="1:16" ht="31.5" customHeight="1">
      <c r="A31" s="32" t="s">
        <v>79</v>
      </c>
      <c r="B31" s="173" t="s">
        <v>100</v>
      </c>
      <c r="C31" s="189"/>
      <c r="D31" s="189"/>
      <c r="E31" s="189"/>
      <c r="F31" s="189"/>
      <c r="G31" s="189"/>
      <c r="H31" s="189">
        <v>0</v>
      </c>
      <c r="I31" s="189"/>
      <c r="J31" s="190"/>
      <c r="K31" s="33">
        <v>27</v>
      </c>
      <c r="L31" s="184">
        <f>L29-L30</f>
        <v>0</v>
      </c>
      <c r="M31" s="185"/>
      <c r="N31" s="186"/>
    </row>
    <row r="32" spans="1:16" ht="25.5" customHeight="1">
      <c r="A32" s="32" t="s">
        <v>86</v>
      </c>
      <c r="B32" s="173" t="s">
        <v>101</v>
      </c>
      <c r="C32" s="189"/>
      <c r="D32" s="189"/>
      <c r="E32" s="189"/>
      <c r="F32" s="189"/>
      <c r="G32" s="189"/>
      <c r="H32" s="189">
        <v>0</v>
      </c>
      <c r="I32" s="189"/>
      <c r="J32" s="190"/>
      <c r="K32" s="33">
        <v>28</v>
      </c>
      <c r="L32" s="184">
        <f>+IF(L25&lt;=L31,L25,IF(L25&gt;L31,L31))</f>
        <v>0</v>
      </c>
      <c r="M32" s="185"/>
      <c r="N32" s="186"/>
    </row>
    <row r="33" spans="1:18" ht="31.5" customHeight="1">
      <c r="A33" s="32" t="s">
        <v>87</v>
      </c>
      <c r="B33" s="191" t="s">
        <v>102</v>
      </c>
      <c r="C33" s="192"/>
      <c r="D33" s="192"/>
      <c r="E33" s="192"/>
      <c r="F33" s="192"/>
      <c r="G33" s="192"/>
      <c r="H33" s="192">
        <f>+H31+H32</f>
        <v>0</v>
      </c>
      <c r="I33" s="192"/>
      <c r="J33" s="193"/>
      <c r="K33" s="33">
        <v>29</v>
      </c>
      <c r="L33" s="184">
        <f>L31-L32</f>
        <v>0</v>
      </c>
      <c r="M33" s="185"/>
      <c r="N33" s="186"/>
    </row>
    <row r="34" spans="1:18" ht="43.5" customHeight="1">
      <c r="A34" s="32" t="s">
        <v>89</v>
      </c>
      <c r="B34" s="173" t="s">
        <v>103</v>
      </c>
      <c r="C34" s="189"/>
      <c r="D34" s="189"/>
      <c r="E34" s="189"/>
      <c r="F34" s="189"/>
      <c r="G34" s="189"/>
      <c r="H34" s="189">
        <f>IF(H33&gt;L33,+H33-L33,0)</f>
        <v>0</v>
      </c>
      <c r="I34" s="189"/>
      <c r="J34" s="190"/>
      <c r="K34" s="33">
        <v>30</v>
      </c>
      <c r="L34" s="184">
        <f>+IF(L25&gt;L32,Anexo!J14,IF(L25&lt;L31,0,0))</f>
        <v>0</v>
      </c>
      <c r="M34" s="185"/>
      <c r="N34" s="186"/>
    </row>
    <row r="35" spans="1:18" ht="41.25" customHeight="1">
      <c r="A35" s="32" t="s">
        <v>90</v>
      </c>
      <c r="B35" s="173" t="s">
        <v>104</v>
      </c>
      <c r="C35" s="174"/>
      <c r="D35" s="174"/>
      <c r="E35" s="174"/>
      <c r="F35" s="174"/>
      <c r="G35" s="174"/>
      <c r="H35" s="174"/>
      <c r="I35" s="174"/>
      <c r="J35" s="175"/>
      <c r="K35" s="33">
        <v>31</v>
      </c>
      <c r="L35" s="184">
        <f>IF(L34=0,IF(L25&lt;P35,0,IF(L25&gt;P35,Q35,0)),0)</f>
        <v>0</v>
      </c>
      <c r="M35" s="185"/>
      <c r="N35" s="186"/>
      <c r="P35" s="37">
        <f>L32+Anexo!J14</f>
        <v>200000000</v>
      </c>
      <c r="Q35" s="37">
        <f>L25-L32-Anexo!J14</f>
        <v>-200000000</v>
      </c>
    </row>
    <row r="36" spans="1:18" ht="33.75" customHeight="1">
      <c r="A36" s="38" t="s">
        <v>92</v>
      </c>
      <c r="B36" s="173" t="s">
        <v>105</v>
      </c>
      <c r="C36" s="174"/>
      <c r="D36" s="174"/>
      <c r="E36" s="174"/>
      <c r="F36" s="174"/>
      <c r="G36" s="174"/>
      <c r="H36" s="174"/>
      <c r="I36" s="174"/>
      <c r="J36" s="175"/>
      <c r="K36" s="33">
        <v>32</v>
      </c>
      <c r="L36" s="184">
        <f>+IF(L34=0,0,IF(P36&lt;=Anexo!J14,P36,Anexo!J14))</f>
        <v>0</v>
      </c>
      <c r="M36" s="185"/>
      <c r="N36" s="186"/>
      <c r="P36" s="39">
        <f>+IF(L25&lt;=L31,0,IF(L25&gt;L31,(L25-L31)))</f>
        <v>0</v>
      </c>
      <c r="Q36" s="40"/>
      <c r="R36" s="40"/>
    </row>
    <row r="37" spans="1:18">
      <c r="A37" s="41"/>
      <c r="B37" s="68"/>
      <c r="C37" s="69"/>
      <c r="D37" s="69"/>
      <c r="E37" s="69"/>
      <c r="F37" s="69"/>
      <c r="G37" s="69"/>
      <c r="H37" s="69"/>
      <c r="I37" s="69"/>
      <c r="J37" s="69"/>
      <c r="K37" s="42"/>
      <c r="L37" s="70" t="s">
        <v>106</v>
      </c>
      <c r="M37" s="70"/>
      <c r="N37" s="70"/>
    </row>
    <row r="38" spans="1:18" ht="21.75" customHeight="1">
      <c r="A38" s="71" t="s">
        <v>72</v>
      </c>
      <c r="B38" s="187" t="s">
        <v>107</v>
      </c>
      <c r="C38" s="187"/>
      <c r="D38" s="187"/>
      <c r="E38" s="187"/>
      <c r="F38" s="187"/>
      <c r="G38" s="187"/>
      <c r="H38" s="187"/>
      <c r="I38" s="187"/>
      <c r="J38" s="187"/>
      <c r="K38" s="188" t="s">
        <v>82</v>
      </c>
      <c r="L38" s="188"/>
      <c r="M38" s="188"/>
      <c r="N38" s="188"/>
    </row>
    <row r="39" spans="1:18" ht="24" customHeight="1">
      <c r="A39" s="32" t="s">
        <v>75</v>
      </c>
      <c r="B39" s="173" t="s">
        <v>108</v>
      </c>
      <c r="C39" s="174"/>
      <c r="D39" s="174"/>
      <c r="E39" s="174"/>
      <c r="F39" s="174"/>
      <c r="G39" s="174"/>
      <c r="H39" s="174"/>
      <c r="I39" s="174"/>
      <c r="J39" s="175"/>
      <c r="K39" s="43">
        <v>33</v>
      </c>
      <c r="L39" s="182">
        <f>L36</f>
        <v>0</v>
      </c>
      <c r="M39" s="182"/>
      <c r="N39" s="182"/>
    </row>
    <row r="40" spans="1:18" ht="26.25" customHeight="1">
      <c r="A40" s="32" t="s">
        <v>77</v>
      </c>
      <c r="B40" s="173" t="s">
        <v>109</v>
      </c>
      <c r="C40" s="174"/>
      <c r="D40" s="174"/>
      <c r="E40" s="174"/>
      <c r="F40" s="174"/>
      <c r="G40" s="174"/>
      <c r="H40" s="174"/>
      <c r="I40" s="174"/>
      <c r="J40" s="175"/>
      <c r="K40" s="43">
        <v>34</v>
      </c>
      <c r="L40" s="176">
        <v>126000000</v>
      </c>
      <c r="M40" s="176"/>
      <c r="N40" s="176"/>
    </row>
    <row r="41" spans="1:18" ht="39" customHeight="1">
      <c r="A41" s="32" t="s">
        <v>79</v>
      </c>
      <c r="B41" s="173" t="s">
        <v>110</v>
      </c>
      <c r="C41" s="174"/>
      <c r="D41" s="174"/>
      <c r="E41" s="174"/>
      <c r="F41" s="174"/>
      <c r="G41" s="174"/>
      <c r="H41" s="174"/>
      <c r="I41" s="174"/>
      <c r="J41" s="175"/>
      <c r="K41" s="43">
        <v>35</v>
      </c>
      <c r="L41" s="182">
        <f>L39+L40</f>
        <v>126000000</v>
      </c>
      <c r="M41" s="182"/>
      <c r="N41" s="182"/>
    </row>
    <row r="42" spans="1:18" ht="22.5" customHeight="1" thickBot="1">
      <c r="A42" s="32" t="s">
        <v>86</v>
      </c>
      <c r="B42" s="173" t="s">
        <v>111</v>
      </c>
      <c r="C42" s="174"/>
      <c r="D42" s="174"/>
      <c r="E42" s="174"/>
      <c r="F42" s="174"/>
      <c r="G42" s="174"/>
      <c r="H42" s="174"/>
      <c r="I42" s="174"/>
      <c r="J42" s="175"/>
      <c r="K42" s="43">
        <v>36</v>
      </c>
      <c r="L42" s="176"/>
      <c r="M42" s="176"/>
      <c r="N42" s="176"/>
    </row>
    <row r="43" spans="1:18" ht="39" customHeight="1" thickTop="1">
      <c r="A43" s="44" t="s">
        <v>87</v>
      </c>
      <c r="B43" s="173" t="s">
        <v>112</v>
      </c>
      <c r="C43" s="174"/>
      <c r="D43" s="174"/>
      <c r="E43" s="174"/>
      <c r="F43" s="174"/>
      <c r="G43" s="174"/>
      <c r="H43" s="174"/>
      <c r="I43" s="174"/>
      <c r="J43" s="175"/>
      <c r="K43" s="43">
        <v>37</v>
      </c>
      <c r="L43" s="182">
        <f>L41-L42</f>
        <v>126000000</v>
      </c>
      <c r="M43" s="182"/>
      <c r="N43" s="183"/>
      <c r="O43" s="76" t="s">
        <v>153</v>
      </c>
    </row>
    <row r="44" spans="1:18" ht="39" customHeight="1" thickBot="1">
      <c r="A44" s="32" t="s">
        <v>89</v>
      </c>
      <c r="B44" s="173" t="s">
        <v>113</v>
      </c>
      <c r="C44" s="174"/>
      <c r="D44" s="174"/>
      <c r="E44" s="174"/>
      <c r="F44" s="174"/>
      <c r="G44" s="174"/>
      <c r="H44" s="174"/>
      <c r="I44" s="174"/>
      <c r="J44" s="175"/>
      <c r="K44" s="43">
        <v>38</v>
      </c>
      <c r="L44" s="184">
        <f>+IF(O44&gt;P44,P44,IF(O44&lt;=P44,O44))</f>
        <v>0</v>
      </c>
      <c r="M44" s="185"/>
      <c r="N44" s="185"/>
      <c r="O44" s="84">
        <v>126000000</v>
      </c>
      <c r="P44" s="39">
        <f>L33*20%</f>
        <v>0</v>
      </c>
    </row>
    <row r="45" spans="1:18" ht="39" customHeight="1" thickTop="1">
      <c r="A45" s="32" t="s">
        <v>90</v>
      </c>
      <c r="B45" s="173" t="s">
        <v>114</v>
      </c>
      <c r="C45" s="174"/>
      <c r="D45" s="174"/>
      <c r="E45" s="174"/>
      <c r="F45" s="174"/>
      <c r="G45" s="174"/>
      <c r="H45" s="174"/>
      <c r="I45" s="174"/>
      <c r="J45" s="175"/>
      <c r="K45" s="43">
        <v>39</v>
      </c>
      <c r="L45" s="176">
        <f>L43-L44</f>
        <v>126000000</v>
      </c>
      <c r="M45" s="176"/>
      <c r="N45" s="176"/>
    </row>
    <row r="46" spans="1:18">
      <c r="A46" s="64"/>
      <c r="B46" s="64"/>
      <c r="C46" s="64"/>
      <c r="D46" s="64"/>
      <c r="E46" s="64"/>
      <c r="F46" s="64"/>
      <c r="G46" s="64"/>
      <c r="H46" s="64"/>
      <c r="I46" s="64"/>
      <c r="J46" s="64"/>
      <c r="K46" s="64"/>
      <c r="L46" s="64"/>
      <c r="M46" s="64"/>
      <c r="N46" s="64"/>
    </row>
    <row r="47" spans="1:18" ht="21.75" customHeight="1">
      <c r="A47" s="119" t="s">
        <v>72</v>
      </c>
      <c r="B47" s="177" t="s">
        <v>115</v>
      </c>
      <c r="C47" s="178"/>
      <c r="D47" s="178"/>
      <c r="E47" s="178"/>
      <c r="F47" s="178"/>
      <c r="G47" s="179" t="s">
        <v>116</v>
      </c>
      <c r="H47" s="179"/>
      <c r="I47" s="179"/>
      <c r="J47" s="179"/>
      <c r="K47" s="180" t="s">
        <v>117</v>
      </c>
      <c r="L47" s="180"/>
      <c r="M47" s="180"/>
      <c r="N47" s="181"/>
    </row>
    <row r="48" spans="1:18" ht="24.75" customHeight="1">
      <c r="A48" s="32" t="s">
        <v>75</v>
      </c>
      <c r="B48" s="156" t="s">
        <v>118</v>
      </c>
      <c r="C48" s="157"/>
      <c r="D48" s="157"/>
      <c r="E48" s="157"/>
      <c r="F48" s="157"/>
      <c r="G48" s="72"/>
      <c r="H48" s="171"/>
      <c r="I48" s="171"/>
      <c r="J48" s="171"/>
      <c r="K48" s="33">
        <v>45</v>
      </c>
      <c r="L48" s="172">
        <f>L33-L44</f>
        <v>0</v>
      </c>
      <c r="M48" s="169"/>
      <c r="N48" s="170"/>
    </row>
    <row r="49" spans="1:17" ht="24.75" customHeight="1">
      <c r="A49" s="32" t="s">
        <v>77</v>
      </c>
      <c r="B49" s="156" t="s">
        <v>119</v>
      </c>
      <c r="C49" s="157"/>
      <c r="D49" s="157"/>
      <c r="E49" s="157"/>
      <c r="F49" s="157"/>
      <c r="G49" s="73"/>
      <c r="H49" s="171"/>
      <c r="I49" s="171"/>
      <c r="J49" s="171"/>
      <c r="K49" s="33">
        <v>46</v>
      </c>
      <c r="L49" s="172">
        <f>+IF(L14&lt;P13,0,IF(L14&gt;P13,(IF(L48&lt;=Q49,L48,Q49)*8%),0))</f>
        <v>0</v>
      </c>
      <c r="M49" s="169"/>
      <c r="N49" s="170"/>
      <c r="P49" s="31">
        <v>0</v>
      </c>
      <c r="Q49" s="39">
        <v>50000000</v>
      </c>
    </row>
    <row r="50" spans="1:17" ht="27.75" customHeight="1">
      <c r="A50" s="32" t="s">
        <v>79</v>
      </c>
      <c r="B50" s="156" t="s">
        <v>120</v>
      </c>
      <c r="C50" s="157"/>
      <c r="D50" s="157"/>
      <c r="E50" s="157"/>
      <c r="F50" s="157"/>
      <c r="G50" s="73"/>
      <c r="H50" s="164"/>
      <c r="I50" s="164"/>
      <c r="J50" s="164"/>
      <c r="K50" s="33">
        <v>47</v>
      </c>
      <c r="L50" s="172">
        <f>(+IF(L14&lt;P13,0,IF(L14&gt;P13,(IF(L48&lt;=Q49,0,IF(L48&gt;(Q49+P50),P50,(IF(Q49&lt;L48,(L48-Q49),(Q49-L48))))*9%)),0)))</f>
        <v>0</v>
      </c>
      <c r="M50" s="169"/>
      <c r="N50" s="170"/>
      <c r="P50" s="39">
        <v>100000000</v>
      </c>
    </row>
    <row r="51" spans="1:17" ht="27.75" customHeight="1">
      <c r="A51" s="32" t="s">
        <v>86</v>
      </c>
      <c r="B51" s="156" t="s">
        <v>121</v>
      </c>
      <c r="C51" s="157"/>
      <c r="D51" s="157"/>
      <c r="E51" s="157"/>
      <c r="F51" s="157"/>
      <c r="G51" s="73"/>
      <c r="H51" s="164"/>
      <c r="I51" s="164"/>
      <c r="J51" s="164"/>
      <c r="K51" s="33">
        <v>48</v>
      </c>
      <c r="L51" s="168">
        <f>IF(L14&lt;P13,0,IF(L14&gt;P13,IF((+L48-P50-Q49)&lt;=0,0,+L48-P50-Q49)*10%,0))</f>
        <v>0</v>
      </c>
      <c r="M51" s="169"/>
      <c r="N51" s="170"/>
    </row>
    <row r="52" spans="1:17" ht="27.75" customHeight="1">
      <c r="A52" s="32" t="s">
        <v>87</v>
      </c>
      <c r="B52" s="156" t="s">
        <v>122</v>
      </c>
      <c r="C52" s="157"/>
      <c r="D52" s="157"/>
      <c r="E52" s="157"/>
      <c r="F52" s="157"/>
      <c r="G52" s="33">
        <v>40</v>
      </c>
      <c r="H52" s="166">
        <v>0</v>
      </c>
      <c r="I52" s="166"/>
      <c r="J52" s="166"/>
      <c r="K52" s="74"/>
      <c r="L52" s="167"/>
      <c r="M52" s="167"/>
      <c r="N52" s="167"/>
    </row>
    <row r="53" spans="1:17" ht="24.75" customHeight="1">
      <c r="A53" s="32" t="s">
        <v>89</v>
      </c>
      <c r="B53" s="156" t="s">
        <v>123</v>
      </c>
      <c r="C53" s="157"/>
      <c r="D53" s="157"/>
      <c r="E53" s="157"/>
      <c r="F53" s="157"/>
      <c r="G53" s="33">
        <v>41</v>
      </c>
      <c r="H53" s="166">
        <v>0</v>
      </c>
      <c r="I53" s="166"/>
      <c r="J53" s="166"/>
      <c r="K53" s="74"/>
      <c r="L53" s="167"/>
      <c r="M53" s="167"/>
      <c r="N53" s="167"/>
    </row>
    <row r="54" spans="1:17" ht="24.75" customHeight="1">
      <c r="A54" s="32" t="s">
        <v>90</v>
      </c>
      <c r="B54" s="156" t="s">
        <v>124</v>
      </c>
      <c r="C54" s="157"/>
      <c r="D54" s="157"/>
      <c r="E54" s="157"/>
      <c r="F54" s="157"/>
      <c r="G54" s="33">
        <v>42</v>
      </c>
      <c r="H54" s="166">
        <v>0</v>
      </c>
      <c r="I54" s="166"/>
      <c r="J54" s="166"/>
      <c r="K54" s="74"/>
      <c r="L54" s="167"/>
      <c r="M54" s="167"/>
      <c r="N54" s="167"/>
    </row>
    <row r="55" spans="1:17" ht="24.75" customHeight="1">
      <c r="A55" s="32" t="s">
        <v>92</v>
      </c>
      <c r="B55" s="156" t="s">
        <v>125</v>
      </c>
      <c r="C55" s="157"/>
      <c r="D55" s="157"/>
      <c r="E55" s="157"/>
      <c r="F55" s="157"/>
      <c r="G55" s="73"/>
      <c r="H55" s="164"/>
      <c r="I55" s="164"/>
      <c r="J55" s="164"/>
      <c r="K55" s="33">
        <v>49</v>
      </c>
      <c r="L55" s="165">
        <f t="shared" ref="L55" si="0">SUM(L53:N54)</f>
        <v>0</v>
      </c>
      <c r="M55" s="165"/>
      <c r="N55" s="165"/>
    </row>
    <row r="56" spans="1:17" ht="30.75" customHeight="1">
      <c r="A56" s="32" t="s">
        <v>51</v>
      </c>
      <c r="B56" s="156" t="s">
        <v>126</v>
      </c>
      <c r="C56" s="157"/>
      <c r="D56" s="157"/>
      <c r="E56" s="157"/>
      <c r="F56" s="157"/>
      <c r="G56" s="33">
        <v>43</v>
      </c>
      <c r="H56" s="165">
        <f>SUM(H52:J54)</f>
        <v>0</v>
      </c>
      <c r="I56" s="165"/>
      <c r="J56" s="165"/>
      <c r="K56" s="33">
        <v>50</v>
      </c>
      <c r="L56" s="165">
        <f>SUM(L49+L50+L51+L55)</f>
        <v>0</v>
      </c>
      <c r="M56" s="165"/>
      <c r="N56" s="165"/>
      <c r="P56" s="37">
        <f>L56-H56</f>
        <v>0</v>
      </c>
    </row>
    <row r="57" spans="1:17" ht="28.5" customHeight="1">
      <c r="A57" s="32" t="s">
        <v>95</v>
      </c>
      <c r="B57" s="156" t="s">
        <v>127</v>
      </c>
      <c r="C57" s="157"/>
      <c r="D57" s="157"/>
      <c r="E57" s="157"/>
      <c r="F57" s="157"/>
      <c r="G57" s="33">
        <v>44</v>
      </c>
      <c r="H57" s="158">
        <f>+IF(H56&gt;L56,P56,IF(H56&lt;=L56,0))</f>
        <v>0</v>
      </c>
      <c r="I57" s="159"/>
      <c r="J57" s="160"/>
      <c r="K57" s="74"/>
      <c r="L57" s="161"/>
      <c r="M57" s="162"/>
      <c r="N57" s="163"/>
    </row>
    <row r="58" spans="1:17" ht="27.75" customHeight="1">
      <c r="A58" s="32" t="s">
        <v>128</v>
      </c>
      <c r="B58" s="156" t="s">
        <v>129</v>
      </c>
      <c r="C58" s="157"/>
      <c r="D58" s="157"/>
      <c r="E58" s="157"/>
      <c r="F58" s="157"/>
      <c r="G58" s="73"/>
      <c r="H58" s="164"/>
      <c r="I58" s="164"/>
      <c r="J58" s="164"/>
      <c r="K58" s="33">
        <v>51</v>
      </c>
      <c r="L58" s="158">
        <f>+IF(L56&gt;H56,P56,IF(L56&lt;=H56,0))</f>
        <v>0</v>
      </c>
      <c r="M58" s="159"/>
      <c r="N58" s="160"/>
    </row>
    <row r="59" spans="1:17">
      <c r="A59" s="75"/>
      <c r="B59" s="75"/>
      <c r="C59" s="75"/>
      <c r="D59" s="75"/>
      <c r="E59" s="75"/>
      <c r="F59" s="75"/>
      <c r="G59" s="75"/>
      <c r="H59" s="75"/>
      <c r="I59" s="75"/>
      <c r="J59" s="75"/>
      <c r="K59" s="75"/>
      <c r="L59" s="75"/>
      <c r="M59" s="75"/>
      <c r="N59" s="75"/>
    </row>
    <row r="60" spans="1:17" ht="27.75" customHeight="1">
      <c r="A60" s="155" t="s">
        <v>130</v>
      </c>
      <c r="B60" s="155"/>
      <c r="C60" s="155"/>
      <c r="D60" s="155"/>
      <c r="E60" s="155"/>
      <c r="F60" s="155"/>
      <c r="G60" s="155"/>
      <c r="H60" s="155"/>
      <c r="I60" s="155"/>
      <c r="J60" s="155"/>
      <c r="K60" s="155"/>
      <c r="L60" s="155"/>
      <c r="M60" s="155"/>
      <c r="N60" s="155"/>
    </row>
    <row r="61" spans="1:17">
      <c r="A61" s="45"/>
      <c r="B61" s="45"/>
      <c r="C61" s="45"/>
      <c r="D61" s="45"/>
      <c r="E61" s="45"/>
      <c r="F61" s="45"/>
      <c r="G61" s="45"/>
      <c r="H61" s="45"/>
      <c r="I61" s="45"/>
      <c r="J61" s="45"/>
      <c r="K61" s="45"/>
      <c r="L61" s="45"/>
      <c r="M61" s="45"/>
      <c r="N61" s="45"/>
    </row>
    <row r="62" spans="1:17">
      <c r="A62" s="45"/>
      <c r="B62" s="45"/>
      <c r="C62" s="45"/>
      <c r="D62" s="45"/>
      <c r="E62" s="45"/>
      <c r="F62" s="45"/>
      <c r="G62" s="45"/>
      <c r="H62" s="45"/>
      <c r="I62" s="45"/>
      <c r="J62" s="45"/>
      <c r="K62" s="45"/>
      <c r="L62" s="45"/>
      <c r="M62" s="45"/>
      <c r="N62" s="45"/>
    </row>
    <row r="63" spans="1:17">
      <c r="A63" s="45"/>
      <c r="B63" s="45"/>
      <c r="C63" s="45"/>
      <c r="D63" s="45"/>
      <c r="E63" s="45"/>
      <c r="F63" s="45"/>
      <c r="G63" s="45"/>
      <c r="H63" s="45"/>
      <c r="I63" s="45"/>
      <c r="J63" s="45"/>
      <c r="K63" s="45"/>
      <c r="L63" s="45"/>
      <c r="M63" s="45"/>
      <c r="N63" s="45"/>
    </row>
    <row r="64" spans="1:17">
      <c r="A64" s="45"/>
      <c r="B64" s="45"/>
      <c r="C64" s="45"/>
      <c r="D64" s="45"/>
      <c r="E64" s="45"/>
      <c r="F64" s="45"/>
      <c r="G64" s="45"/>
      <c r="H64" s="45"/>
      <c r="I64" s="45"/>
      <c r="J64" s="45"/>
      <c r="K64" s="45"/>
      <c r="L64" s="45"/>
      <c r="M64" s="45"/>
      <c r="N64" s="45"/>
    </row>
    <row r="65" spans="1:14">
      <c r="A65" s="45"/>
      <c r="B65" s="45"/>
      <c r="C65" s="45"/>
      <c r="D65" s="45"/>
      <c r="E65" s="45"/>
      <c r="F65" s="45"/>
      <c r="G65" s="45"/>
      <c r="H65" s="45"/>
      <c r="I65" s="45"/>
      <c r="J65" s="45"/>
      <c r="K65" s="45"/>
      <c r="L65" s="45"/>
      <c r="M65" s="45"/>
      <c r="N65" s="45"/>
    </row>
  </sheetData>
  <sheetProtection algorithmName="SHA-512" hashValue="bJvjvYZFeW0bbPgU/yTyCl6zx5sROssNcQ7C4jtVmeqI9jPqvW3tjS2VEsHdGKLq1gLxQtMIPBoFMax2VZT4uw==" saltValue="BbHQL5iWspdZy63RWV2PuQ==" spinCount="100000" sheet="1" selectLockedCells="1"/>
  <mergeCells count="121">
    <mergeCell ref="B1:F1"/>
    <mergeCell ref="E2:F2"/>
    <mergeCell ref="G3:N3"/>
    <mergeCell ref="B4:F4"/>
    <mergeCell ref="G4:N4"/>
    <mergeCell ref="G5:G6"/>
    <mergeCell ref="H5:N5"/>
    <mergeCell ref="B11:F11"/>
    <mergeCell ref="H11:J11"/>
    <mergeCell ref="K11:N11"/>
    <mergeCell ref="B12:F12"/>
    <mergeCell ref="H12:J12"/>
    <mergeCell ref="L12:N12"/>
    <mergeCell ref="A6:A7"/>
    <mergeCell ref="B6:F6"/>
    <mergeCell ref="H6:N6"/>
    <mergeCell ref="D7:F7"/>
    <mergeCell ref="G7:G9"/>
    <mergeCell ref="J7:M7"/>
    <mergeCell ref="D8:F8"/>
    <mergeCell ref="J8:M8"/>
    <mergeCell ref="D9:F9"/>
    <mergeCell ref="B16:J16"/>
    <mergeCell ref="K16:N16"/>
    <mergeCell ref="B17:J17"/>
    <mergeCell ref="L17:N17"/>
    <mergeCell ref="B18:J18"/>
    <mergeCell ref="L18:N18"/>
    <mergeCell ref="B13:F13"/>
    <mergeCell ref="H13:J13"/>
    <mergeCell ref="L13:N13"/>
    <mergeCell ref="B14:G14"/>
    <mergeCell ref="H14:J14"/>
    <mergeCell ref="L14:N14"/>
    <mergeCell ref="B22:J22"/>
    <mergeCell ref="L22:N22"/>
    <mergeCell ref="B23:J23"/>
    <mergeCell ref="L23:N23"/>
    <mergeCell ref="B24:J24"/>
    <mergeCell ref="L24:N24"/>
    <mergeCell ref="B19:J19"/>
    <mergeCell ref="L19:N19"/>
    <mergeCell ref="B20:J20"/>
    <mergeCell ref="L20:N20"/>
    <mergeCell ref="B21:J21"/>
    <mergeCell ref="L21:N21"/>
    <mergeCell ref="B29:J29"/>
    <mergeCell ref="L29:N29"/>
    <mergeCell ref="B30:J30"/>
    <mergeCell ref="L30:N30"/>
    <mergeCell ref="B31:J31"/>
    <mergeCell ref="L31:N31"/>
    <mergeCell ref="B25:J25"/>
    <mergeCell ref="L25:N25"/>
    <mergeCell ref="B26:J26"/>
    <mergeCell ref="L26:N26"/>
    <mergeCell ref="B28:J28"/>
    <mergeCell ref="K28:N28"/>
    <mergeCell ref="B35:J35"/>
    <mergeCell ref="L35:N35"/>
    <mergeCell ref="B36:J36"/>
    <mergeCell ref="L36:N36"/>
    <mergeCell ref="B38:J38"/>
    <mergeCell ref="K38:N38"/>
    <mergeCell ref="B32:J32"/>
    <mergeCell ref="L32:N32"/>
    <mergeCell ref="B33:J33"/>
    <mergeCell ref="L33:N33"/>
    <mergeCell ref="B34:J34"/>
    <mergeCell ref="L34:N34"/>
    <mergeCell ref="B42:J42"/>
    <mergeCell ref="L42:N42"/>
    <mergeCell ref="B43:J43"/>
    <mergeCell ref="L43:N43"/>
    <mergeCell ref="B44:J44"/>
    <mergeCell ref="L44:N44"/>
    <mergeCell ref="B39:J39"/>
    <mergeCell ref="L39:N39"/>
    <mergeCell ref="B40:J40"/>
    <mergeCell ref="L40:N40"/>
    <mergeCell ref="B41:J41"/>
    <mergeCell ref="L41:N41"/>
    <mergeCell ref="B49:F49"/>
    <mergeCell ref="H49:J49"/>
    <mergeCell ref="L49:N49"/>
    <mergeCell ref="B50:F50"/>
    <mergeCell ref="H50:J50"/>
    <mergeCell ref="L50:N50"/>
    <mergeCell ref="B45:J45"/>
    <mergeCell ref="L45:N45"/>
    <mergeCell ref="B47:F47"/>
    <mergeCell ref="G47:J47"/>
    <mergeCell ref="K47:N47"/>
    <mergeCell ref="B48:F48"/>
    <mergeCell ref="H48:J48"/>
    <mergeCell ref="L48:N48"/>
    <mergeCell ref="B53:F53"/>
    <mergeCell ref="H53:J53"/>
    <mergeCell ref="L53:N53"/>
    <mergeCell ref="B54:F54"/>
    <mergeCell ref="H54:J54"/>
    <mergeCell ref="L54:N54"/>
    <mergeCell ref="B51:F51"/>
    <mergeCell ref="H51:J51"/>
    <mergeCell ref="L51:N51"/>
    <mergeCell ref="B52:F52"/>
    <mergeCell ref="H52:J52"/>
    <mergeCell ref="L52:N52"/>
    <mergeCell ref="A60:N60"/>
    <mergeCell ref="B57:F57"/>
    <mergeCell ref="H57:J57"/>
    <mergeCell ref="L57:N57"/>
    <mergeCell ref="B58:F58"/>
    <mergeCell ref="H58:J58"/>
    <mergeCell ref="L58:N58"/>
    <mergeCell ref="B55:F55"/>
    <mergeCell ref="H55:J55"/>
    <mergeCell ref="L55:N55"/>
    <mergeCell ref="B56:F56"/>
    <mergeCell ref="H56:J56"/>
    <mergeCell ref="L56:N56"/>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5"/>
  <sheetViews>
    <sheetView showGridLines="0" topLeftCell="B37" zoomScale="142" zoomScaleNormal="142" workbookViewId="0">
      <selection activeCell="L22" sqref="L22:N22"/>
    </sheetView>
  </sheetViews>
  <sheetFormatPr baseColWidth="10" defaultColWidth="11.44140625" defaultRowHeight="14.4"/>
  <cols>
    <col min="1" max="1" width="14.109375" style="31" customWidth="1"/>
    <col min="2" max="2" width="4.5546875" style="31" customWidth="1"/>
    <col min="3" max="3" width="4.33203125" style="31" customWidth="1"/>
    <col min="4" max="4" width="11.44140625" style="31"/>
    <col min="5" max="5" width="4" style="31" customWidth="1"/>
    <col min="6" max="6" width="22" style="31" customWidth="1"/>
    <col min="7" max="7" width="3.6640625" style="31" customWidth="1"/>
    <col min="8" max="8" width="7.44140625" style="31" customWidth="1"/>
    <col min="9" max="9" width="9.33203125" style="31" customWidth="1"/>
    <col min="10" max="12" width="5.109375" style="31" customWidth="1"/>
    <col min="13" max="13" width="4" style="31" customWidth="1"/>
    <col min="14" max="14" width="13" style="31" customWidth="1"/>
    <col min="15" max="15" width="14.6640625" style="31" customWidth="1"/>
    <col min="16" max="16" width="14.109375" style="31" hidden="1" customWidth="1"/>
    <col min="17" max="17" width="15.6640625" style="31" hidden="1" customWidth="1"/>
    <col min="18" max="18" width="5.44140625" style="31" customWidth="1"/>
    <col min="19" max="16384" width="11.44140625" style="31"/>
  </cols>
  <sheetData>
    <row r="1" spans="1:17" s="16" customFormat="1" ht="15.75" customHeight="1" thickBot="1">
      <c r="A1" s="53"/>
      <c r="B1" s="229" t="s">
        <v>52</v>
      </c>
      <c r="C1" s="230"/>
      <c r="D1" s="230"/>
      <c r="E1" s="230"/>
      <c r="F1" s="231"/>
      <c r="G1" s="14" t="s">
        <v>53</v>
      </c>
      <c r="H1" s="15"/>
      <c r="I1" s="15"/>
      <c r="J1" s="15"/>
      <c r="K1" s="15"/>
      <c r="L1" s="15"/>
      <c r="M1" s="15"/>
      <c r="N1" s="54"/>
    </row>
    <row r="2" spans="1:17" s="16" customFormat="1" ht="15" thickBot="1">
      <c r="A2" s="55"/>
      <c r="B2" s="17" t="s">
        <v>54</v>
      </c>
      <c r="C2" s="18"/>
      <c r="D2" s="18"/>
      <c r="E2" s="232"/>
      <c r="F2" s="233"/>
      <c r="G2" s="19" t="s">
        <v>0</v>
      </c>
      <c r="H2" s="56"/>
      <c r="I2" s="20" t="s">
        <v>55</v>
      </c>
      <c r="J2" s="56"/>
      <c r="K2" s="15"/>
      <c r="L2" s="15"/>
      <c r="M2" s="15"/>
      <c r="N2" s="54"/>
    </row>
    <row r="3" spans="1:17" s="16" customFormat="1" ht="15" thickBot="1">
      <c r="A3" s="55"/>
      <c r="B3" s="17" t="s">
        <v>56</v>
      </c>
      <c r="C3" s="18"/>
      <c r="D3" s="18"/>
      <c r="E3" s="18"/>
      <c r="F3" s="18"/>
      <c r="G3" s="234" t="s">
        <v>57</v>
      </c>
      <c r="H3" s="235"/>
      <c r="I3" s="235"/>
      <c r="J3" s="235"/>
      <c r="K3" s="235"/>
      <c r="L3" s="235"/>
      <c r="M3" s="235"/>
      <c r="N3" s="236"/>
    </row>
    <row r="4" spans="1:17" s="16" customFormat="1" ht="15" thickBot="1">
      <c r="A4" s="55"/>
      <c r="B4" s="217"/>
      <c r="C4" s="218"/>
      <c r="D4" s="218"/>
      <c r="E4" s="218"/>
      <c r="F4" s="219"/>
      <c r="G4" s="237"/>
      <c r="H4" s="238"/>
      <c r="I4" s="238"/>
      <c r="J4" s="238"/>
      <c r="K4" s="238"/>
      <c r="L4" s="238"/>
      <c r="M4" s="238"/>
      <c r="N4" s="239"/>
    </row>
    <row r="5" spans="1:17" s="16" customFormat="1" ht="15" thickBot="1">
      <c r="A5" s="57" t="s">
        <v>58</v>
      </c>
      <c r="B5" s="19" t="s">
        <v>59</v>
      </c>
      <c r="C5" s="58"/>
      <c r="D5" s="58"/>
      <c r="E5" s="58"/>
      <c r="F5" s="59"/>
      <c r="G5" s="240" t="s">
        <v>60</v>
      </c>
      <c r="H5" s="241" t="s">
        <v>61</v>
      </c>
      <c r="I5" s="242"/>
      <c r="J5" s="242"/>
      <c r="K5" s="242"/>
      <c r="L5" s="242"/>
      <c r="M5" s="242"/>
      <c r="N5" s="243"/>
    </row>
    <row r="6" spans="1:17" s="16" customFormat="1" ht="15.75" customHeight="1" thickBot="1">
      <c r="A6" s="216" t="s">
        <v>62</v>
      </c>
      <c r="B6" s="217"/>
      <c r="C6" s="218"/>
      <c r="D6" s="218"/>
      <c r="E6" s="218"/>
      <c r="F6" s="219"/>
      <c r="G6" s="226"/>
      <c r="H6" s="220"/>
      <c r="I6" s="221"/>
      <c r="J6" s="221"/>
      <c r="K6" s="221"/>
      <c r="L6" s="221"/>
      <c r="M6" s="221"/>
      <c r="N6" s="222"/>
    </row>
    <row r="7" spans="1:17" s="16" customFormat="1" ht="15.75" customHeight="1" thickBot="1">
      <c r="A7" s="216"/>
      <c r="B7" s="60" t="s">
        <v>63</v>
      </c>
      <c r="C7" s="61"/>
      <c r="D7" s="223" t="s">
        <v>64</v>
      </c>
      <c r="E7" s="224"/>
      <c r="F7" s="225"/>
      <c r="G7" s="226" t="s">
        <v>65</v>
      </c>
      <c r="H7" s="21"/>
      <c r="I7" s="22"/>
      <c r="J7" s="227" t="s">
        <v>66</v>
      </c>
      <c r="K7" s="227"/>
      <c r="L7" s="227"/>
      <c r="M7" s="227"/>
      <c r="N7" s="23"/>
    </row>
    <row r="8" spans="1:17" s="16" customFormat="1" ht="15.75" customHeight="1" thickBot="1">
      <c r="A8" s="62" t="s">
        <v>67</v>
      </c>
      <c r="B8" s="60" t="s">
        <v>68</v>
      </c>
      <c r="C8" s="61"/>
      <c r="D8" s="223" t="s">
        <v>69</v>
      </c>
      <c r="E8" s="224"/>
      <c r="F8" s="225"/>
      <c r="G8" s="226"/>
      <c r="H8" s="24"/>
      <c r="I8" s="25"/>
      <c r="J8" s="228" t="s">
        <v>70</v>
      </c>
      <c r="K8" s="228"/>
      <c r="L8" s="228"/>
      <c r="M8" s="228"/>
      <c r="N8" s="26"/>
    </row>
    <row r="9" spans="1:17" s="16" customFormat="1" ht="23.25" customHeight="1" thickBot="1">
      <c r="A9" s="63">
        <v>515</v>
      </c>
      <c r="B9" s="60" t="s">
        <v>60</v>
      </c>
      <c r="C9" s="29"/>
      <c r="D9" s="223" t="s">
        <v>71</v>
      </c>
      <c r="E9" s="224"/>
      <c r="F9" s="225"/>
      <c r="G9" s="226"/>
      <c r="H9" s="27"/>
      <c r="I9" s="28"/>
      <c r="J9" s="129">
        <v>2</v>
      </c>
      <c r="K9" s="129">
        <v>0</v>
      </c>
      <c r="L9" s="129">
        <v>2</v>
      </c>
      <c r="M9" s="129">
        <v>5</v>
      </c>
      <c r="N9" s="30"/>
    </row>
    <row r="10" spans="1:17" ht="9" customHeight="1">
      <c r="A10" s="64"/>
      <c r="B10" s="64"/>
      <c r="C10" s="64"/>
      <c r="D10" s="64"/>
      <c r="E10" s="64"/>
      <c r="F10" s="64"/>
      <c r="G10" s="64"/>
      <c r="H10" s="64"/>
      <c r="I10" s="64"/>
      <c r="J10" s="64"/>
      <c r="K10" s="64"/>
      <c r="L10" s="64"/>
      <c r="M10" s="64"/>
      <c r="N10" s="64"/>
    </row>
    <row r="11" spans="1:17" ht="20.25" customHeight="1">
      <c r="A11" s="119" t="s">
        <v>72</v>
      </c>
      <c r="B11" s="177" t="s">
        <v>73</v>
      </c>
      <c r="C11" s="178"/>
      <c r="D11" s="178"/>
      <c r="E11" s="178"/>
      <c r="F11" s="178"/>
      <c r="G11" s="66"/>
      <c r="H11" s="179" t="s">
        <v>74</v>
      </c>
      <c r="I11" s="179"/>
      <c r="J11" s="179"/>
      <c r="K11" s="180" t="s">
        <v>157</v>
      </c>
      <c r="L11" s="180"/>
      <c r="M11" s="180"/>
      <c r="N11" s="181"/>
    </row>
    <row r="12" spans="1:17" ht="19.5" customHeight="1">
      <c r="A12" s="32" t="s">
        <v>75</v>
      </c>
      <c r="B12" s="156" t="s">
        <v>76</v>
      </c>
      <c r="C12" s="157"/>
      <c r="D12" s="157"/>
      <c r="E12" s="157"/>
      <c r="F12" s="157"/>
      <c r="G12" s="33">
        <v>10</v>
      </c>
      <c r="H12" s="199"/>
      <c r="I12" s="199"/>
      <c r="J12" s="199"/>
      <c r="K12" s="33">
        <v>12</v>
      </c>
      <c r="L12" s="199">
        <v>300000000</v>
      </c>
      <c r="M12" s="199"/>
      <c r="N12" s="199"/>
    </row>
    <row r="13" spans="1:17" ht="28.5" customHeight="1">
      <c r="A13" s="32" t="s">
        <v>77</v>
      </c>
      <c r="B13" s="156" t="s">
        <v>78</v>
      </c>
      <c r="C13" s="157"/>
      <c r="D13" s="157"/>
      <c r="E13" s="157"/>
      <c r="F13" s="157"/>
      <c r="G13" s="33">
        <v>11</v>
      </c>
      <c r="H13" s="213"/>
      <c r="I13" s="213"/>
      <c r="J13" s="213"/>
      <c r="K13" s="33">
        <v>13</v>
      </c>
      <c r="L13" s="199">
        <v>0</v>
      </c>
      <c r="M13" s="199"/>
      <c r="N13" s="199"/>
      <c r="O13" s="87"/>
      <c r="P13" s="34">
        <v>80000000</v>
      </c>
    </row>
    <row r="14" spans="1:17" ht="24.75" customHeight="1">
      <c r="A14" s="32" t="s">
        <v>79</v>
      </c>
      <c r="B14" s="214" t="s">
        <v>80</v>
      </c>
      <c r="C14" s="215"/>
      <c r="D14" s="215"/>
      <c r="E14" s="215"/>
      <c r="F14" s="215"/>
      <c r="G14" s="215"/>
      <c r="H14" s="164"/>
      <c r="I14" s="164"/>
      <c r="J14" s="164"/>
      <c r="K14" s="33">
        <v>14</v>
      </c>
      <c r="L14" s="203">
        <f>SUM(L12:N13)</f>
        <v>300000000</v>
      </c>
      <c r="M14" s="203"/>
      <c r="N14" s="203"/>
      <c r="P14" s="34">
        <f>L14*5%</f>
        <v>15000000</v>
      </c>
      <c r="Q14" s="35">
        <v>0.05</v>
      </c>
    </row>
    <row r="15" spans="1:17">
      <c r="A15" s="67"/>
      <c r="B15" s="64"/>
      <c r="C15" s="64"/>
      <c r="D15" s="64"/>
      <c r="E15" s="64"/>
      <c r="F15" s="64"/>
      <c r="G15" s="64"/>
      <c r="H15" s="64"/>
      <c r="I15" s="64"/>
      <c r="J15" s="64"/>
      <c r="K15" s="64"/>
      <c r="L15" s="64"/>
      <c r="M15" s="64"/>
      <c r="N15" s="64"/>
      <c r="O15" s="34"/>
      <c r="P15" s="35"/>
    </row>
    <row r="16" spans="1:17" ht="19.5" customHeight="1">
      <c r="A16" s="119" t="s">
        <v>72</v>
      </c>
      <c r="B16" s="177" t="s">
        <v>81</v>
      </c>
      <c r="C16" s="178"/>
      <c r="D16" s="178"/>
      <c r="E16" s="178"/>
      <c r="F16" s="178"/>
      <c r="G16" s="178"/>
      <c r="H16" s="178"/>
      <c r="I16" s="178"/>
      <c r="J16" s="212"/>
      <c r="K16" s="188" t="s">
        <v>82</v>
      </c>
      <c r="L16" s="188"/>
      <c r="M16" s="188"/>
      <c r="N16" s="188"/>
      <c r="O16" s="34"/>
      <c r="P16" s="36"/>
    </row>
    <row r="17" spans="1:16" ht="19.5" customHeight="1">
      <c r="A17" s="32" t="s">
        <v>75</v>
      </c>
      <c r="B17" s="156" t="s">
        <v>83</v>
      </c>
      <c r="C17" s="157"/>
      <c r="D17" s="157"/>
      <c r="E17" s="157"/>
      <c r="F17" s="157"/>
      <c r="G17" s="157"/>
      <c r="H17" s="157"/>
      <c r="I17" s="157"/>
      <c r="J17" s="198"/>
      <c r="K17" s="33">
        <v>15</v>
      </c>
      <c r="L17" s="199"/>
      <c r="M17" s="199"/>
      <c r="N17" s="199"/>
      <c r="O17" s="34"/>
      <c r="P17" s="36"/>
    </row>
    <row r="18" spans="1:16" ht="19.5" customHeight="1">
      <c r="A18" s="32" t="s">
        <v>77</v>
      </c>
      <c r="B18" s="156" t="s">
        <v>84</v>
      </c>
      <c r="C18" s="157"/>
      <c r="D18" s="157"/>
      <c r="E18" s="157"/>
      <c r="F18" s="157"/>
      <c r="G18" s="157"/>
      <c r="H18" s="157"/>
      <c r="I18" s="157"/>
      <c r="J18" s="198"/>
      <c r="K18" s="33">
        <v>16</v>
      </c>
      <c r="L18" s="199">
        <v>100000000</v>
      </c>
      <c r="M18" s="199"/>
      <c r="N18" s="199"/>
      <c r="O18" s="34"/>
      <c r="P18" s="36"/>
    </row>
    <row r="19" spans="1:16" ht="19.5" customHeight="1">
      <c r="A19" s="32" t="s">
        <v>79</v>
      </c>
      <c r="B19" s="156" t="s">
        <v>85</v>
      </c>
      <c r="C19" s="157"/>
      <c r="D19" s="157"/>
      <c r="E19" s="157"/>
      <c r="F19" s="157"/>
      <c r="G19" s="157"/>
      <c r="H19" s="157"/>
      <c r="I19" s="157"/>
      <c r="J19" s="198"/>
      <c r="K19" s="33">
        <v>17</v>
      </c>
      <c r="L19" s="199"/>
      <c r="M19" s="199"/>
      <c r="N19" s="199"/>
      <c r="O19" s="34"/>
      <c r="P19" s="36"/>
    </row>
    <row r="20" spans="1:16" ht="19.5" customHeight="1">
      <c r="A20" s="32" t="s">
        <v>86</v>
      </c>
      <c r="B20" s="156" t="s">
        <v>41</v>
      </c>
      <c r="C20" s="157"/>
      <c r="D20" s="157"/>
      <c r="E20" s="157"/>
      <c r="F20" s="157"/>
      <c r="G20" s="157"/>
      <c r="H20" s="157"/>
      <c r="I20" s="157"/>
      <c r="J20" s="198"/>
      <c r="K20" s="33">
        <v>18</v>
      </c>
      <c r="L20" s="199"/>
      <c r="M20" s="199"/>
      <c r="N20" s="199"/>
      <c r="O20" s="34"/>
      <c r="P20" s="36"/>
    </row>
    <row r="21" spans="1:16" ht="19.5" customHeight="1" thickBot="1">
      <c r="A21" s="32" t="s">
        <v>87</v>
      </c>
      <c r="B21" s="156" t="s">
        <v>88</v>
      </c>
      <c r="C21" s="157"/>
      <c r="D21" s="157"/>
      <c r="E21" s="157"/>
      <c r="F21" s="157"/>
      <c r="G21" s="157"/>
      <c r="H21" s="157"/>
      <c r="I21" s="157"/>
      <c r="J21" s="198"/>
      <c r="K21" s="33">
        <v>19</v>
      </c>
      <c r="L21" s="199"/>
      <c r="M21" s="199"/>
      <c r="N21" s="199"/>
      <c r="O21" s="34"/>
      <c r="P21" s="36"/>
    </row>
    <row r="22" spans="1:16" ht="22.5" customHeight="1" thickTop="1">
      <c r="A22" s="32" t="s">
        <v>89</v>
      </c>
      <c r="B22" s="156" t="s">
        <v>42</v>
      </c>
      <c r="C22" s="157"/>
      <c r="D22" s="157"/>
      <c r="E22" s="157"/>
      <c r="F22" s="157"/>
      <c r="G22" s="157"/>
      <c r="H22" s="157"/>
      <c r="I22" s="157"/>
      <c r="J22" s="198"/>
      <c r="K22" s="33">
        <v>20</v>
      </c>
      <c r="L22" s="199"/>
      <c r="M22" s="199"/>
      <c r="N22" s="199"/>
      <c r="O22" s="76" t="s">
        <v>152</v>
      </c>
      <c r="P22" s="36"/>
    </row>
    <row r="23" spans="1:16" ht="19.5" customHeight="1" thickBot="1">
      <c r="A23" s="32" t="s">
        <v>90</v>
      </c>
      <c r="B23" s="156" t="s">
        <v>91</v>
      </c>
      <c r="C23" s="157"/>
      <c r="D23" s="157"/>
      <c r="E23" s="157"/>
      <c r="F23" s="157"/>
      <c r="G23" s="157"/>
      <c r="H23" s="157"/>
      <c r="I23" s="157"/>
      <c r="J23" s="198"/>
      <c r="K23" s="33">
        <v>21</v>
      </c>
      <c r="L23" s="184">
        <f>+IF(O23&lt;=P14,O23,IF(O23&gt;P14,P14))</f>
        <v>0</v>
      </c>
      <c r="M23" s="185"/>
      <c r="N23" s="186"/>
      <c r="O23" s="84"/>
      <c r="P23" s="36"/>
    </row>
    <row r="24" spans="1:16" ht="18.75" customHeight="1" thickTop="1">
      <c r="A24" s="32" t="s">
        <v>92</v>
      </c>
      <c r="B24" s="156" t="s">
        <v>93</v>
      </c>
      <c r="C24" s="157"/>
      <c r="D24" s="157"/>
      <c r="E24" s="157"/>
      <c r="F24" s="157"/>
      <c r="G24" s="157"/>
      <c r="H24" s="157"/>
      <c r="I24" s="157"/>
      <c r="J24" s="198"/>
      <c r="K24" s="33">
        <v>22</v>
      </c>
      <c r="L24" s="270">
        <f>SUM(L17:N23)</f>
        <v>100000000</v>
      </c>
      <c r="M24" s="271"/>
      <c r="N24" s="272"/>
    </row>
    <row r="25" spans="1:16" ht="27.75" customHeight="1">
      <c r="A25" s="32" t="s">
        <v>51</v>
      </c>
      <c r="B25" s="156" t="s">
        <v>94</v>
      </c>
      <c r="C25" s="157"/>
      <c r="D25" s="157"/>
      <c r="E25" s="157"/>
      <c r="F25" s="157"/>
      <c r="G25" s="157"/>
      <c r="H25" s="157"/>
      <c r="I25" s="157"/>
      <c r="J25" s="198"/>
      <c r="K25" s="33">
        <v>23</v>
      </c>
      <c r="L25" s="199"/>
      <c r="M25" s="199"/>
      <c r="N25" s="199"/>
    </row>
    <row r="26" spans="1:16" ht="21.75" customHeight="1">
      <c r="A26" s="32" t="s">
        <v>95</v>
      </c>
      <c r="B26" s="200" t="s">
        <v>96</v>
      </c>
      <c r="C26" s="201"/>
      <c r="D26" s="201"/>
      <c r="E26" s="201"/>
      <c r="F26" s="201"/>
      <c r="G26" s="201"/>
      <c r="H26" s="201"/>
      <c r="I26" s="201"/>
      <c r="J26" s="202"/>
      <c r="K26" s="33">
        <v>24</v>
      </c>
      <c r="L26" s="203">
        <f>L24+L25</f>
        <v>100000000</v>
      </c>
      <c r="M26" s="203"/>
      <c r="N26" s="203"/>
    </row>
    <row r="27" spans="1:16">
      <c r="A27" s="67"/>
      <c r="B27" s="64"/>
      <c r="C27" s="64"/>
      <c r="D27" s="64"/>
      <c r="E27" s="64"/>
      <c r="F27" s="64"/>
      <c r="G27" s="64"/>
      <c r="H27" s="64"/>
      <c r="I27" s="64"/>
      <c r="J27" s="64"/>
      <c r="K27" s="64"/>
      <c r="L27" s="64"/>
      <c r="M27" s="64"/>
      <c r="N27" s="64"/>
    </row>
    <row r="28" spans="1:16" ht="21.75" customHeight="1">
      <c r="A28" s="119" t="s">
        <v>72</v>
      </c>
      <c r="B28" s="204" t="s">
        <v>97</v>
      </c>
      <c r="C28" s="204"/>
      <c r="D28" s="204"/>
      <c r="E28" s="204"/>
      <c r="F28" s="204"/>
      <c r="G28" s="204"/>
      <c r="H28" s="204"/>
      <c r="I28" s="204"/>
      <c r="J28" s="204"/>
      <c r="K28" s="205" t="s">
        <v>82</v>
      </c>
      <c r="L28" s="205"/>
      <c r="M28" s="205"/>
      <c r="N28" s="205"/>
    </row>
    <row r="29" spans="1:16" ht="25.5" customHeight="1">
      <c r="A29" s="32" t="s">
        <v>75</v>
      </c>
      <c r="B29" s="194" t="s">
        <v>98</v>
      </c>
      <c r="C29" s="189"/>
      <c r="D29" s="189"/>
      <c r="E29" s="189"/>
      <c r="F29" s="189"/>
      <c r="G29" s="189"/>
      <c r="H29" s="189"/>
      <c r="I29" s="189"/>
      <c r="J29" s="190"/>
      <c r="K29" s="33">
        <v>25</v>
      </c>
      <c r="L29" s="184">
        <f>L14</f>
        <v>300000000</v>
      </c>
      <c r="M29" s="185"/>
      <c r="N29" s="186"/>
    </row>
    <row r="30" spans="1:16" ht="25.5" customHeight="1">
      <c r="A30" s="32" t="s">
        <v>77</v>
      </c>
      <c r="B30" s="195" t="s">
        <v>99</v>
      </c>
      <c r="C30" s="196"/>
      <c r="D30" s="196"/>
      <c r="E30" s="196"/>
      <c r="F30" s="196"/>
      <c r="G30" s="196"/>
      <c r="H30" s="196"/>
      <c r="I30" s="196"/>
      <c r="J30" s="197"/>
      <c r="K30" s="33">
        <v>26</v>
      </c>
      <c r="L30" s="184">
        <f>+IF(L24&lt;=L29,L24,IF(L24&gt;L29,L29))</f>
        <v>100000000</v>
      </c>
      <c r="M30" s="185"/>
      <c r="N30" s="186"/>
    </row>
    <row r="31" spans="1:16" ht="31.5" customHeight="1">
      <c r="A31" s="32" t="s">
        <v>79</v>
      </c>
      <c r="B31" s="173" t="s">
        <v>100</v>
      </c>
      <c r="C31" s="189"/>
      <c r="D31" s="189"/>
      <c r="E31" s="189"/>
      <c r="F31" s="189"/>
      <c r="G31" s="189"/>
      <c r="H31" s="189">
        <v>0</v>
      </c>
      <c r="I31" s="189"/>
      <c r="J31" s="190"/>
      <c r="K31" s="33">
        <v>27</v>
      </c>
      <c r="L31" s="184">
        <f>L29-L30</f>
        <v>200000000</v>
      </c>
      <c r="M31" s="185"/>
      <c r="N31" s="186"/>
    </row>
    <row r="32" spans="1:16" ht="25.5" customHeight="1">
      <c r="A32" s="32" t="s">
        <v>86</v>
      </c>
      <c r="B32" s="173" t="s">
        <v>101</v>
      </c>
      <c r="C32" s="189"/>
      <c r="D32" s="189"/>
      <c r="E32" s="189"/>
      <c r="F32" s="189"/>
      <c r="G32" s="189"/>
      <c r="H32" s="189">
        <v>0</v>
      </c>
      <c r="I32" s="189"/>
      <c r="J32" s="190"/>
      <c r="K32" s="33">
        <v>28</v>
      </c>
      <c r="L32" s="184">
        <f>+IF(L25&lt;=L31,L25,IF(L25&gt;L31,L31))</f>
        <v>0</v>
      </c>
      <c r="M32" s="185"/>
      <c r="N32" s="186"/>
    </row>
    <row r="33" spans="1:18" ht="31.5" customHeight="1">
      <c r="A33" s="32" t="s">
        <v>87</v>
      </c>
      <c r="B33" s="191" t="s">
        <v>102</v>
      </c>
      <c r="C33" s="192"/>
      <c r="D33" s="192"/>
      <c r="E33" s="192"/>
      <c r="F33" s="192"/>
      <c r="G33" s="192"/>
      <c r="H33" s="192">
        <f>+H31+H32</f>
        <v>0</v>
      </c>
      <c r="I33" s="192"/>
      <c r="J33" s="193"/>
      <c r="K33" s="33">
        <v>29</v>
      </c>
      <c r="L33" s="184">
        <f>L31-L32</f>
        <v>200000000</v>
      </c>
      <c r="M33" s="185"/>
      <c r="N33" s="186"/>
    </row>
    <row r="34" spans="1:18" ht="43.5" customHeight="1">
      <c r="A34" s="32" t="s">
        <v>89</v>
      </c>
      <c r="B34" s="173" t="s">
        <v>103</v>
      </c>
      <c r="C34" s="189"/>
      <c r="D34" s="189"/>
      <c r="E34" s="189"/>
      <c r="F34" s="189"/>
      <c r="G34" s="189"/>
      <c r="H34" s="189">
        <f>IF(H33&gt;L33,+H33-L33,0)</f>
        <v>0</v>
      </c>
      <c r="I34" s="189"/>
      <c r="J34" s="190"/>
      <c r="K34" s="33">
        <v>30</v>
      </c>
      <c r="L34" s="184">
        <f>+IF(L25&gt;L32,Anexo!J14,IF(L25&lt;L31,0,0))</f>
        <v>0</v>
      </c>
      <c r="M34" s="185"/>
      <c r="N34" s="186"/>
    </row>
    <row r="35" spans="1:18" ht="41.25" customHeight="1">
      <c r="A35" s="32" t="s">
        <v>90</v>
      </c>
      <c r="B35" s="173" t="s">
        <v>104</v>
      </c>
      <c r="C35" s="174"/>
      <c r="D35" s="174"/>
      <c r="E35" s="174"/>
      <c r="F35" s="174"/>
      <c r="G35" s="174"/>
      <c r="H35" s="174"/>
      <c r="I35" s="174"/>
      <c r="J35" s="175"/>
      <c r="K35" s="33">
        <v>31</v>
      </c>
      <c r="L35" s="184">
        <f>IF(L34=0,IF(L25&lt;P35,0,IF(L25&gt;P35,Q35,0)),0)</f>
        <v>0</v>
      </c>
      <c r="M35" s="185"/>
      <c r="N35" s="186"/>
      <c r="P35" s="37">
        <f>L32+Anexo!J14</f>
        <v>200000000</v>
      </c>
      <c r="Q35" s="37">
        <f>L25-L32-Anexo!J14</f>
        <v>-200000000</v>
      </c>
    </row>
    <row r="36" spans="1:18" ht="33.75" customHeight="1">
      <c r="A36" s="38" t="s">
        <v>92</v>
      </c>
      <c r="B36" s="173" t="s">
        <v>105</v>
      </c>
      <c r="C36" s="174"/>
      <c r="D36" s="174"/>
      <c r="E36" s="174"/>
      <c r="F36" s="174"/>
      <c r="G36" s="174"/>
      <c r="H36" s="174"/>
      <c r="I36" s="174"/>
      <c r="J36" s="175"/>
      <c r="K36" s="33">
        <v>32</v>
      </c>
      <c r="L36" s="184">
        <f>+IF(L34=0,0,IF(P36&lt;=Anexo!J14,P36,Anexo!J14))</f>
        <v>0</v>
      </c>
      <c r="M36" s="185"/>
      <c r="N36" s="186"/>
      <c r="P36" s="39">
        <f>+IF(L25&lt;=L31,0,IF(L25&gt;L31,(L25-L31)))</f>
        <v>0</v>
      </c>
      <c r="Q36" s="40"/>
      <c r="R36" s="40"/>
    </row>
    <row r="37" spans="1:18">
      <c r="A37" s="41"/>
      <c r="B37" s="68"/>
      <c r="C37" s="69"/>
      <c r="D37" s="69"/>
      <c r="E37" s="69"/>
      <c r="F37" s="69"/>
      <c r="G37" s="69"/>
      <c r="H37" s="69"/>
      <c r="I37" s="69"/>
      <c r="J37" s="69"/>
      <c r="K37" s="42"/>
      <c r="L37" s="70" t="s">
        <v>106</v>
      </c>
      <c r="M37" s="70"/>
      <c r="N37" s="70"/>
    </row>
    <row r="38" spans="1:18" ht="21.75" customHeight="1">
      <c r="A38" s="71" t="s">
        <v>72</v>
      </c>
      <c r="B38" s="187" t="s">
        <v>107</v>
      </c>
      <c r="C38" s="187"/>
      <c r="D38" s="187"/>
      <c r="E38" s="187"/>
      <c r="F38" s="187"/>
      <c r="G38" s="187"/>
      <c r="H38" s="187"/>
      <c r="I38" s="187"/>
      <c r="J38" s="187"/>
      <c r="K38" s="188" t="s">
        <v>82</v>
      </c>
      <c r="L38" s="188"/>
      <c r="M38" s="188"/>
      <c r="N38" s="188"/>
    </row>
    <row r="39" spans="1:18" ht="24" customHeight="1">
      <c r="A39" s="32" t="s">
        <v>75</v>
      </c>
      <c r="B39" s="173" t="s">
        <v>108</v>
      </c>
      <c r="C39" s="174"/>
      <c r="D39" s="174"/>
      <c r="E39" s="174"/>
      <c r="F39" s="174"/>
      <c r="G39" s="174"/>
      <c r="H39" s="174"/>
      <c r="I39" s="174"/>
      <c r="J39" s="175"/>
      <c r="K39" s="43">
        <v>33</v>
      </c>
      <c r="L39" s="182">
        <f>L36</f>
        <v>0</v>
      </c>
      <c r="M39" s="182"/>
      <c r="N39" s="182"/>
    </row>
    <row r="40" spans="1:18" ht="26.25" customHeight="1">
      <c r="A40" s="32" t="s">
        <v>77</v>
      </c>
      <c r="B40" s="173" t="s">
        <v>109</v>
      </c>
      <c r="C40" s="174"/>
      <c r="D40" s="174"/>
      <c r="E40" s="174"/>
      <c r="F40" s="174"/>
      <c r="G40" s="174"/>
      <c r="H40" s="174"/>
      <c r="I40" s="174"/>
      <c r="J40" s="175"/>
      <c r="K40" s="43">
        <v>34</v>
      </c>
      <c r="L40" s="176">
        <v>126000000</v>
      </c>
      <c r="M40" s="176"/>
      <c r="N40" s="176"/>
    </row>
    <row r="41" spans="1:18" ht="39" customHeight="1">
      <c r="A41" s="32" t="s">
        <v>79</v>
      </c>
      <c r="B41" s="173" t="s">
        <v>110</v>
      </c>
      <c r="C41" s="174"/>
      <c r="D41" s="174"/>
      <c r="E41" s="174"/>
      <c r="F41" s="174"/>
      <c r="G41" s="174"/>
      <c r="H41" s="174"/>
      <c r="I41" s="174"/>
      <c r="J41" s="175"/>
      <c r="K41" s="43">
        <v>35</v>
      </c>
      <c r="L41" s="182">
        <f>L39+L40</f>
        <v>126000000</v>
      </c>
      <c r="M41" s="182"/>
      <c r="N41" s="182"/>
    </row>
    <row r="42" spans="1:18" ht="22.5" customHeight="1" thickBot="1">
      <c r="A42" s="32" t="s">
        <v>86</v>
      </c>
      <c r="B42" s="173" t="s">
        <v>111</v>
      </c>
      <c r="C42" s="174"/>
      <c r="D42" s="174"/>
      <c r="E42" s="174"/>
      <c r="F42" s="174"/>
      <c r="G42" s="174"/>
      <c r="H42" s="174"/>
      <c r="I42" s="174"/>
      <c r="J42" s="175"/>
      <c r="K42" s="43">
        <v>36</v>
      </c>
      <c r="L42" s="176"/>
      <c r="M42" s="176"/>
      <c r="N42" s="176"/>
    </row>
    <row r="43" spans="1:18" ht="39" customHeight="1" thickTop="1">
      <c r="A43" s="44" t="s">
        <v>87</v>
      </c>
      <c r="B43" s="173" t="s">
        <v>112</v>
      </c>
      <c r="C43" s="174"/>
      <c r="D43" s="174"/>
      <c r="E43" s="174"/>
      <c r="F43" s="174"/>
      <c r="G43" s="174"/>
      <c r="H43" s="174"/>
      <c r="I43" s="174"/>
      <c r="J43" s="175"/>
      <c r="K43" s="43">
        <v>37</v>
      </c>
      <c r="L43" s="182">
        <f>L41-L42</f>
        <v>126000000</v>
      </c>
      <c r="M43" s="182"/>
      <c r="N43" s="183"/>
      <c r="O43" s="76" t="s">
        <v>153</v>
      </c>
    </row>
    <row r="44" spans="1:18" ht="39" customHeight="1" thickBot="1">
      <c r="A44" s="32" t="s">
        <v>89</v>
      </c>
      <c r="B44" s="173" t="s">
        <v>113</v>
      </c>
      <c r="C44" s="174"/>
      <c r="D44" s="174"/>
      <c r="E44" s="174"/>
      <c r="F44" s="174"/>
      <c r="G44" s="174"/>
      <c r="H44" s="174"/>
      <c r="I44" s="174"/>
      <c r="J44" s="175"/>
      <c r="K44" s="43">
        <v>38</v>
      </c>
      <c r="L44" s="184">
        <f>+IF(O44&gt;P44,P44,IF(O44&lt;=P44,O44))</f>
        <v>40000000</v>
      </c>
      <c r="M44" s="185"/>
      <c r="N44" s="185"/>
      <c r="O44" s="84">
        <f>L40</f>
        <v>126000000</v>
      </c>
      <c r="P44" s="39">
        <f>L33*20%</f>
        <v>40000000</v>
      </c>
    </row>
    <row r="45" spans="1:18" ht="39" customHeight="1" thickTop="1">
      <c r="A45" s="32" t="s">
        <v>90</v>
      </c>
      <c r="B45" s="173" t="s">
        <v>114</v>
      </c>
      <c r="C45" s="174"/>
      <c r="D45" s="174"/>
      <c r="E45" s="174"/>
      <c r="F45" s="174"/>
      <c r="G45" s="174"/>
      <c r="H45" s="174"/>
      <c r="I45" s="174"/>
      <c r="J45" s="175"/>
      <c r="K45" s="43">
        <v>39</v>
      </c>
      <c r="L45" s="176">
        <f>L43-L44</f>
        <v>86000000</v>
      </c>
      <c r="M45" s="176"/>
      <c r="N45" s="176"/>
    </row>
    <row r="46" spans="1:18">
      <c r="A46" s="64"/>
      <c r="B46" s="64"/>
      <c r="C46" s="64"/>
      <c r="D46" s="64"/>
      <c r="E46" s="64"/>
      <c r="F46" s="64"/>
      <c r="G46" s="64"/>
      <c r="H46" s="64"/>
      <c r="I46" s="64"/>
      <c r="J46" s="64"/>
      <c r="K46" s="64"/>
      <c r="L46" s="64"/>
      <c r="M46" s="64"/>
      <c r="N46" s="64"/>
    </row>
    <row r="47" spans="1:18" ht="21.75" customHeight="1">
      <c r="A47" s="119" t="s">
        <v>72</v>
      </c>
      <c r="B47" s="177" t="s">
        <v>115</v>
      </c>
      <c r="C47" s="178"/>
      <c r="D47" s="178"/>
      <c r="E47" s="178"/>
      <c r="F47" s="178"/>
      <c r="G47" s="179" t="s">
        <v>116</v>
      </c>
      <c r="H47" s="179"/>
      <c r="I47" s="179"/>
      <c r="J47" s="179"/>
      <c r="K47" s="180" t="s">
        <v>117</v>
      </c>
      <c r="L47" s="180"/>
      <c r="M47" s="180"/>
      <c r="N47" s="181"/>
    </row>
    <row r="48" spans="1:18" ht="24.75" customHeight="1">
      <c r="A48" s="32" t="s">
        <v>75</v>
      </c>
      <c r="B48" s="156" t="s">
        <v>118</v>
      </c>
      <c r="C48" s="157"/>
      <c r="D48" s="157"/>
      <c r="E48" s="157"/>
      <c r="F48" s="157"/>
      <c r="G48" s="72"/>
      <c r="H48" s="171"/>
      <c r="I48" s="171"/>
      <c r="J48" s="171"/>
      <c r="K48" s="33">
        <v>45</v>
      </c>
      <c r="L48" s="172">
        <f>L33-L44</f>
        <v>160000000</v>
      </c>
      <c r="M48" s="169"/>
      <c r="N48" s="170"/>
    </row>
    <row r="49" spans="1:17" ht="24.75" customHeight="1">
      <c r="A49" s="32" t="s">
        <v>77</v>
      </c>
      <c r="B49" s="156" t="s">
        <v>119</v>
      </c>
      <c r="C49" s="157"/>
      <c r="D49" s="157"/>
      <c r="E49" s="157"/>
      <c r="F49" s="157"/>
      <c r="G49" s="73"/>
      <c r="H49" s="171"/>
      <c r="I49" s="171"/>
      <c r="J49" s="171"/>
      <c r="K49" s="33">
        <v>46</v>
      </c>
      <c r="L49" s="172">
        <f>+IF(L14&lt;P13,0,IF(L14&gt;P13,(IF(L48&lt;=Q49,L48,Q49)*8%),0))</f>
        <v>4000000</v>
      </c>
      <c r="M49" s="169"/>
      <c r="N49" s="170"/>
      <c r="P49" s="31">
        <v>0</v>
      </c>
      <c r="Q49" s="39">
        <v>50000000</v>
      </c>
    </row>
    <row r="50" spans="1:17" ht="27.75" customHeight="1">
      <c r="A50" s="32" t="s">
        <v>79</v>
      </c>
      <c r="B50" s="156" t="s">
        <v>120</v>
      </c>
      <c r="C50" s="157"/>
      <c r="D50" s="157"/>
      <c r="E50" s="157"/>
      <c r="F50" s="157"/>
      <c r="G50" s="73"/>
      <c r="H50" s="164"/>
      <c r="I50" s="164"/>
      <c r="J50" s="164"/>
      <c r="K50" s="33">
        <v>47</v>
      </c>
      <c r="L50" s="172">
        <f>(+IF(L14&lt;P13,0,IF(L14&gt;P13,(IF(L48&lt;=Q49,0,IF(L48&gt;(Q49+P50),P50,(IF(Q49&lt;L48,(L48-Q49),(Q49-L48))))*9%)),0)))</f>
        <v>9000000</v>
      </c>
      <c r="M50" s="169"/>
      <c r="N50" s="170"/>
      <c r="P50" s="39">
        <v>100000000</v>
      </c>
    </row>
    <row r="51" spans="1:17" ht="27.75" customHeight="1">
      <c r="A51" s="32" t="s">
        <v>86</v>
      </c>
      <c r="B51" s="156" t="s">
        <v>121</v>
      </c>
      <c r="C51" s="157"/>
      <c r="D51" s="157"/>
      <c r="E51" s="157"/>
      <c r="F51" s="157"/>
      <c r="G51" s="73"/>
      <c r="H51" s="164"/>
      <c r="I51" s="164"/>
      <c r="J51" s="164"/>
      <c r="K51" s="33">
        <v>48</v>
      </c>
      <c r="L51" s="168">
        <f>IF(L14&lt;P13,0,IF(L14&gt;P13,IF((+L48-P50-Q49)&lt;=0,0,+L48-P50-Q49)*10%,0))</f>
        <v>1000000</v>
      </c>
      <c r="M51" s="169"/>
      <c r="N51" s="170"/>
    </row>
    <row r="52" spans="1:17" ht="27.75" customHeight="1">
      <c r="A52" s="32" t="s">
        <v>87</v>
      </c>
      <c r="B52" s="156" t="s">
        <v>122</v>
      </c>
      <c r="C52" s="157"/>
      <c r="D52" s="157"/>
      <c r="E52" s="157"/>
      <c r="F52" s="157"/>
      <c r="G52" s="33">
        <v>40</v>
      </c>
      <c r="H52" s="166">
        <v>0</v>
      </c>
      <c r="I52" s="166"/>
      <c r="J52" s="166"/>
      <c r="K52" s="74"/>
      <c r="L52" s="167"/>
      <c r="M52" s="167"/>
      <c r="N52" s="167"/>
    </row>
    <row r="53" spans="1:17" ht="24.75" customHeight="1">
      <c r="A53" s="32" t="s">
        <v>89</v>
      </c>
      <c r="B53" s="156" t="s">
        <v>123</v>
      </c>
      <c r="C53" s="157"/>
      <c r="D53" s="157"/>
      <c r="E53" s="157"/>
      <c r="F53" s="157"/>
      <c r="G53" s="33">
        <v>41</v>
      </c>
      <c r="H53" s="166">
        <v>0</v>
      </c>
      <c r="I53" s="166"/>
      <c r="J53" s="166"/>
      <c r="K53" s="74"/>
      <c r="L53" s="167"/>
      <c r="M53" s="167"/>
      <c r="N53" s="167"/>
    </row>
    <row r="54" spans="1:17" ht="24.75" customHeight="1">
      <c r="A54" s="32" t="s">
        <v>90</v>
      </c>
      <c r="B54" s="156" t="s">
        <v>124</v>
      </c>
      <c r="C54" s="157"/>
      <c r="D54" s="157"/>
      <c r="E54" s="157"/>
      <c r="F54" s="157"/>
      <c r="G54" s="33">
        <v>42</v>
      </c>
      <c r="H54" s="166">
        <v>0</v>
      </c>
      <c r="I54" s="166"/>
      <c r="J54" s="166"/>
      <c r="K54" s="74"/>
      <c r="L54" s="167"/>
      <c r="M54" s="167"/>
      <c r="N54" s="167"/>
    </row>
    <row r="55" spans="1:17" ht="24.75" customHeight="1">
      <c r="A55" s="32" t="s">
        <v>92</v>
      </c>
      <c r="B55" s="156" t="s">
        <v>125</v>
      </c>
      <c r="C55" s="157"/>
      <c r="D55" s="157"/>
      <c r="E55" s="157"/>
      <c r="F55" s="157"/>
      <c r="G55" s="73"/>
      <c r="H55" s="164"/>
      <c r="I55" s="164"/>
      <c r="J55" s="164"/>
      <c r="K55" s="33">
        <v>49</v>
      </c>
      <c r="L55" s="165">
        <f t="shared" ref="L55" si="0">SUM(L53:N54)</f>
        <v>0</v>
      </c>
      <c r="M55" s="165"/>
      <c r="N55" s="165"/>
    </row>
    <row r="56" spans="1:17" ht="30.75" customHeight="1">
      <c r="A56" s="32" t="s">
        <v>51</v>
      </c>
      <c r="B56" s="156" t="s">
        <v>126</v>
      </c>
      <c r="C56" s="157"/>
      <c r="D56" s="157"/>
      <c r="E56" s="157"/>
      <c r="F56" s="157"/>
      <c r="G56" s="33">
        <v>43</v>
      </c>
      <c r="H56" s="165">
        <f>SUM(H52:J54)</f>
        <v>0</v>
      </c>
      <c r="I56" s="165"/>
      <c r="J56" s="165"/>
      <c r="K56" s="33">
        <v>50</v>
      </c>
      <c r="L56" s="165">
        <f>SUM(L49+L50+L51+L55)</f>
        <v>14000000</v>
      </c>
      <c r="M56" s="165"/>
      <c r="N56" s="165"/>
      <c r="P56" s="37">
        <f>L56-H56</f>
        <v>14000000</v>
      </c>
    </row>
    <row r="57" spans="1:17" ht="28.5" customHeight="1">
      <c r="A57" s="32" t="s">
        <v>95</v>
      </c>
      <c r="B57" s="156" t="s">
        <v>127</v>
      </c>
      <c r="C57" s="157"/>
      <c r="D57" s="157"/>
      <c r="E57" s="157"/>
      <c r="F57" s="157"/>
      <c r="G57" s="33">
        <v>44</v>
      </c>
      <c r="H57" s="158">
        <f>+IF(H56&gt;L56,P56,IF(H56&lt;=L56,0))</f>
        <v>0</v>
      </c>
      <c r="I57" s="159"/>
      <c r="J57" s="160"/>
      <c r="K57" s="74"/>
      <c r="L57" s="161"/>
      <c r="M57" s="162"/>
      <c r="N57" s="163"/>
    </row>
    <row r="58" spans="1:17" ht="27.75" customHeight="1">
      <c r="A58" s="32" t="s">
        <v>128</v>
      </c>
      <c r="B58" s="156" t="s">
        <v>129</v>
      </c>
      <c r="C58" s="157"/>
      <c r="D58" s="157"/>
      <c r="E58" s="157"/>
      <c r="F58" s="157"/>
      <c r="G58" s="73"/>
      <c r="H58" s="164"/>
      <c r="I58" s="164"/>
      <c r="J58" s="164"/>
      <c r="K58" s="33">
        <v>51</v>
      </c>
      <c r="L58" s="158">
        <f>+IF(L56&gt;H56,P56,IF(L56&lt;=H56,0))</f>
        <v>14000000</v>
      </c>
      <c r="M58" s="159"/>
      <c r="N58" s="160"/>
    </row>
    <row r="59" spans="1:17">
      <c r="A59" s="75"/>
      <c r="B59" s="75"/>
      <c r="C59" s="75"/>
      <c r="D59" s="75"/>
      <c r="E59" s="75"/>
      <c r="F59" s="75"/>
      <c r="G59" s="75"/>
      <c r="H59" s="75"/>
      <c r="I59" s="75"/>
      <c r="J59" s="75"/>
      <c r="K59" s="75"/>
      <c r="L59" s="75"/>
      <c r="M59" s="75"/>
      <c r="N59" s="75"/>
    </row>
    <row r="60" spans="1:17" ht="27.75" customHeight="1">
      <c r="A60" s="155" t="s">
        <v>130</v>
      </c>
      <c r="B60" s="155"/>
      <c r="C60" s="155"/>
      <c r="D60" s="155"/>
      <c r="E60" s="155"/>
      <c r="F60" s="155"/>
      <c r="G60" s="155"/>
      <c r="H60" s="155"/>
      <c r="I60" s="155"/>
      <c r="J60" s="155"/>
      <c r="K60" s="155"/>
      <c r="L60" s="155"/>
      <c r="M60" s="155"/>
      <c r="N60" s="155"/>
    </row>
    <row r="61" spans="1:17">
      <c r="A61" s="45"/>
      <c r="B61" s="45"/>
      <c r="C61" s="45"/>
      <c r="D61" s="45"/>
      <c r="E61" s="45"/>
      <c r="F61" s="45"/>
      <c r="G61" s="45"/>
      <c r="H61" s="45"/>
      <c r="I61" s="45"/>
      <c r="J61" s="45"/>
      <c r="K61" s="45"/>
      <c r="L61" s="45"/>
      <c r="M61" s="45"/>
      <c r="N61" s="45"/>
    </row>
    <row r="62" spans="1:17">
      <c r="A62" s="45"/>
      <c r="B62" s="45"/>
      <c r="C62" s="45"/>
      <c r="D62" s="45"/>
      <c r="E62" s="45"/>
      <c r="F62" s="45"/>
      <c r="G62" s="45"/>
      <c r="H62" s="45"/>
      <c r="I62" s="45"/>
      <c r="J62" s="45"/>
      <c r="K62" s="45"/>
      <c r="L62" s="45"/>
      <c r="M62" s="45"/>
      <c r="N62" s="45"/>
    </row>
    <row r="63" spans="1:17">
      <c r="A63" s="45"/>
      <c r="B63" s="45"/>
      <c r="C63" s="45"/>
      <c r="D63" s="45"/>
      <c r="E63" s="45"/>
      <c r="F63" s="45"/>
      <c r="G63" s="45"/>
      <c r="H63" s="45"/>
      <c r="I63" s="45"/>
      <c r="J63" s="45"/>
      <c r="K63" s="45"/>
      <c r="L63" s="45"/>
      <c r="M63" s="45"/>
      <c r="N63" s="45"/>
    </row>
    <row r="64" spans="1:17">
      <c r="A64" s="45"/>
      <c r="B64" s="45"/>
      <c r="C64" s="45"/>
      <c r="D64" s="45"/>
      <c r="E64" s="45"/>
      <c r="F64" s="45"/>
      <c r="G64" s="45"/>
      <c r="H64" s="45"/>
      <c r="I64" s="45"/>
      <c r="J64" s="45"/>
      <c r="K64" s="45"/>
      <c r="L64" s="45"/>
      <c r="M64" s="45"/>
      <c r="N64" s="45"/>
    </row>
    <row r="65" spans="1:14">
      <c r="A65" s="45"/>
      <c r="B65" s="45"/>
      <c r="C65" s="45"/>
      <c r="D65" s="45"/>
      <c r="E65" s="45"/>
      <c r="F65" s="45"/>
      <c r="G65" s="45"/>
      <c r="H65" s="45"/>
      <c r="I65" s="45"/>
      <c r="J65" s="45"/>
      <c r="K65" s="45"/>
      <c r="L65" s="45"/>
      <c r="M65" s="45"/>
      <c r="N65" s="45"/>
    </row>
  </sheetData>
  <sheetProtection algorithmName="SHA-512" hashValue="s4JHD7KQqDbJbRBzVqDCokau/NC3I8pT5wcsJRLVLDn4ue8K7vqAAiFZDvfs+zgzAueeglMaUo+7mcjboorLUQ==" saltValue="DtZ9s8SuOVFDGpFT38e7wQ==" spinCount="100000" sheet="1" selectLockedCells="1"/>
  <mergeCells count="121">
    <mergeCell ref="B1:F1"/>
    <mergeCell ref="E2:F2"/>
    <mergeCell ref="G3:N3"/>
    <mergeCell ref="B4:F4"/>
    <mergeCell ref="G4:N4"/>
    <mergeCell ref="G5:G6"/>
    <mergeCell ref="H5:N5"/>
    <mergeCell ref="B11:F11"/>
    <mergeCell ref="H11:J11"/>
    <mergeCell ref="K11:N11"/>
    <mergeCell ref="B12:F12"/>
    <mergeCell ref="H12:J12"/>
    <mergeCell ref="L12:N12"/>
    <mergeCell ref="A6:A7"/>
    <mergeCell ref="B6:F6"/>
    <mergeCell ref="H6:N6"/>
    <mergeCell ref="D7:F7"/>
    <mergeCell ref="G7:G9"/>
    <mergeCell ref="J7:M7"/>
    <mergeCell ref="D8:F8"/>
    <mergeCell ref="J8:M8"/>
    <mergeCell ref="D9:F9"/>
    <mergeCell ref="B16:J16"/>
    <mergeCell ref="K16:N16"/>
    <mergeCell ref="B17:J17"/>
    <mergeCell ref="L17:N17"/>
    <mergeCell ref="B18:J18"/>
    <mergeCell ref="L18:N18"/>
    <mergeCell ref="B13:F13"/>
    <mergeCell ref="H13:J13"/>
    <mergeCell ref="L13:N13"/>
    <mergeCell ref="B14:G14"/>
    <mergeCell ref="H14:J14"/>
    <mergeCell ref="L14:N14"/>
    <mergeCell ref="B22:J22"/>
    <mergeCell ref="L22:N22"/>
    <mergeCell ref="B23:J23"/>
    <mergeCell ref="L23:N23"/>
    <mergeCell ref="B24:J24"/>
    <mergeCell ref="L24:N24"/>
    <mergeCell ref="B19:J19"/>
    <mergeCell ref="L19:N19"/>
    <mergeCell ref="B20:J20"/>
    <mergeCell ref="L20:N20"/>
    <mergeCell ref="B21:J21"/>
    <mergeCell ref="L21:N21"/>
    <mergeCell ref="B29:J29"/>
    <mergeCell ref="L29:N29"/>
    <mergeCell ref="B30:J30"/>
    <mergeCell ref="L30:N30"/>
    <mergeCell ref="B31:J31"/>
    <mergeCell ref="L31:N31"/>
    <mergeCell ref="B25:J25"/>
    <mergeCell ref="L25:N25"/>
    <mergeCell ref="B26:J26"/>
    <mergeCell ref="L26:N26"/>
    <mergeCell ref="B28:J28"/>
    <mergeCell ref="K28:N28"/>
    <mergeCell ref="B35:J35"/>
    <mergeCell ref="L35:N35"/>
    <mergeCell ref="B36:J36"/>
    <mergeCell ref="L36:N36"/>
    <mergeCell ref="B38:J38"/>
    <mergeCell ref="K38:N38"/>
    <mergeCell ref="B32:J32"/>
    <mergeCell ref="L32:N32"/>
    <mergeCell ref="B33:J33"/>
    <mergeCell ref="L33:N33"/>
    <mergeCell ref="B34:J34"/>
    <mergeCell ref="L34:N34"/>
    <mergeCell ref="B42:J42"/>
    <mergeCell ref="L42:N42"/>
    <mergeCell ref="B43:J43"/>
    <mergeCell ref="L43:N43"/>
    <mergeCell ref="B44:J44"/>
    <mergeCell ref="L44:N44"/>
    <mergeCell ref="B39:J39"/>
    <mergeCell ref="L39:N39"/>
    <mergeCell ref="B40:J40"/>
    <mergeCell ref="L40:N40"/>
    <mergeCell ref="B41:J41"/>
    <mergeCell ref="L41:N41"/>
    <mergeCell ref="B49:F49"/>
    <mergeCell ref="H49:J49"/>
    <mergeCell ref="L49:N49"/>
    <mergeCell ref="B50:F50"/>
    <mergeCell ref="H50:J50"/>
    <mergeCell ref="L50:N50"/>
    <mergeCell ref="B45:J45"/>
    <mergeCell ref="L45:N45"/>
    <mergeCell ref="B47:F47"/>
    <mergeCell ref="G47:J47"/>
    <mergeCell ref="K47:N47"/>
    <mergeCell ref="B48:F48"/>
    <mergeCell ref="H48:J48"/>
    <mergeCell ref="L48:N48"/>
    <mergeCell ref="B53:F53"/>
    <mergeCell ref="H53:J53"/>
    <mergeCell ref="L53:N53"/>
    <mergeCell ref="B54:F54"/>
    <mergeCell ref="H54:J54"/>
    <mergeCell ref="L54:N54"/>
    <mergeCell ref="B51:F51"/>
    <mergeCell ref="H51:J51"/>
    <mergeCell ref="L51:N51"/>
    <mergeCell ref="B52:F52"/>
    <mergeCell ref="H52:J52"/>
    <mergeCell ref="L52:N52"/>
    <mergeCell ref="A60:N60"/>
    <mergeCell ref="B57:F57"/>
    <mergeCell ref="H57:J57"/>
    <mergeCell ref="L57:N57"/>
    <mergeCell ref="B58:F58"/>
    <mergeCell ref="H58:J58"/>
    <mergeCell ref="L58:N58"/>
    <mergeCell ref="B55:F55"/>
    <mergeCell ref="H55:J55"/>
    <mergeCell ref="L55:N55"/>
    <mergeCell ref="B56:F56"/>
    <mergeCell ref="H56:J56"/>
    <mergeCell ref="L56:N56"/>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5"/>
  <sheetViews>
    <sheetView showGridLines="0" topLeftCell="B55" zoomScale="142" zoomScaleNormal="142" workbookViewId="0">
      <selection activeCell="L22" sqref="L22:N22"/>
    </sheetView>
  </sheetViews>
  <sheetFormatPr baseColWidth="10" defaultColWidth="11.44140625" defaultRowHeight="14.4"/>
  <cols>
    <col min="1" max="1" width="14.109375" style="31" customWidth="1"/>
    <col min="2" max="2" width="4.5546875" style="31" customWidth="1"/>
    <col min="3" max="3" width="4.33203125" style="31" customWidth="1"/>
    <col min="4" max="4" width="11.44140625" style="31"/>
    <col min="5" max="5" width="4" style="31" customWidth="1"/>
    <col min="6" max="6" width="22" style="31" customWidth="1"/>
    <col min="7" max="7" width="3.6640625" style="31" customWidth="1"/>
    <col min="8" max="8" width="7.44140625" style="31" customWidth="1"/>
    <col min="9" max="9" width="9.33203125" style="31" customWidth="1"/>
    <col min="10" max="12" width="5.109375" style="31" customWidth="1"/>
    <col min="13" max="13" width="4" style="31" customWidth="1"/>
    <col min="14" max="14" width="13" style="31" customWidth="1"/>
    <col min="15" max="15" width="14.6640625" style="31" customWidth="1"/>
    <col min="16" max="16" width="14.109375" style="31" hidden="1" customWidth="1"/>
    <col min="17" max="17" width="15.6640625" style="31" hidden="1" customWidth="1"/>
    <col min="18" max="18" width="5.44140625" style="31" customWidth="1"/>
    <col min="19" max="16384" width="11.44140625" style="31"/>
  </cols>
  <sheetData>
    <row r="1" spans="1:17" s="16" customFormat="1" ht="15.75" customHeight="1" thickBot="1">
      <c r="A1" s="53"/>
      <c r="B1" s="229" t="s">
        <v>52</v>
      </c>
      <c r="C1" s="230"/>
      <c r="D1" s="230"/>
      <c r="E1" s="230"/>
      <c r="F1" s="231"/>
      <c r="G1" s="14" t="s">
        <v>53</v>
      </c>
      <c r="H1" s="15"/>
      <c r="I1" s="15"/>
      <c r="J1" s="15"/>
      <c r="K1" s="15"/>
      <c r="L1" s="15"/>
      <c r="M1" s="15"/>
      <c r="N1" s="54"/>
    </row>
    <row r="2" spans="1:17" s="16" customFormat="1" ht="15" thickBot="1">
      <c r="A2" s="55"/>
      <c r="B2" s="17" t="s">
        <v>54</v>
      </c>
      <c r="C2" s="18"/>
      <c r="D2" s="18"/>
      <c r="E2" s="232"/>
      <c r="F2" s="233"/>
      <c r="G2" s="19" t="s">
        <v>0</v>
      </c>
      <c r="H2" s="56"/>
      <c r="I2" s="20" t="s">
        <v>55</v>
      </c>
      <c r="J2" s="56"/>
      <c r="K2" s="15"/>
      <c r="L2" s="15"/>
      <c r="M2" s="15"/>
      <c r="N2" s="54"/>
    </row>
    <row r="3" spans="1:17" s="16" customFormat="1" ht="15" thickBot="1">
      <c r="A3" s="55"/>
      <c r="B3" s="17" t="s">
        <v>56</v>
      </c>
      <c r="C3" s="18"/>
      <c r="D3" s="18"/>
      <c r="E3" s="18"/>
      <c r="F3" s="18"/>
      <c r="G3" s="234" t="s">
        <v>57</v>
      </c>
      <c r="H3" s="235"/>
      <c r="I3" s="235"/>
      <c r="J3" s="235"/>
      <c r="K3" s="235"/>
      <c r="L3" s="235"/>
      <c r="M3" s="235"/>
      <c r="N3" s="236"/>
    </row>
    <row r="4" spans="1:17" s="16" customFormat="1" ht="15" thickBot="1">
      <c r="A4" s="55"/>
      <c r="B4" s="217"/>
      <c r="C4" s="218"/>
      <c r="D4" s="218"/>
      <c r="E4" s="218"/>
      <c r="F4" s="219"/>
      <c r="G4" s="237"/>
      <c r="H4" s="238"/>
      <c r="I4" s="238"/>
      <c r="J4" s="238"/>
      <c r="K4" s="238"/>
      <c r="L4" s="238"/>
      <c r="M4" s="238"/>
      <c r="N4" s="239"/>
    </row>
    <row r="5" spans="1:17" s="16" customFormat="1" ht="15" thickBot="1">
      <c r="A5" s="57" t="s">
        <v>58</v>
      </c>
      <c r="B5" s="19" t="s">
        <v>59</v>
      </c>
      <c r="C5" s="58"/>
      <c r="D5" s="58"/>
      <c r="E5" s="58"/>
      <c r="F5" s="59"/>
      <c r="G5" s="240" t="s">
        <v>60</v>
      </c>
      <c r="H5" s="241" t="s">
        <v>61</v>
      </c>
      <c r="I5" s="242"/>
      <c r="J5" s="242"/>
      <c r="K5" s="242"/>
      <c r="L5" s="242"/>
      <c r="M5" s="242"/>
      <c r="N5" s="243"/>
    </row>
    <row r="6" spans="1:17" s="16" customFormat="1" ht="15.75" customHeight="1" thickBot="1">
      <c r="A6" s="216" t="s">
        <v>62</v>
      </c>
      <c r="B6" s="217"/>
      <c r="C6" s="218"/>
      <c r="D6" s="218"/>
      <c r="E6" s="218"/>
      <c r="F6" s="219"/>
      <c r="G6" s="226"/>
      <c r="H6" s="220"/>
      <c r="I6" s="221"/>
      <c r="J6" s="221"/>
      <c r="K6" s="221"/>
      <c r="L6" s="221"/>
      <c r="M6" s="221"/>
      <c r="N6" s="222"/>
    </row>
    <row r="7" spans="1:17" s="16" customFormat="1" ht="15.75" customHeight="1" thickBot="1">
      <c r="A7" s="216"/>
      <c r="B7" s="60" t="s">
        <v>63</v>
      </c>
      <c r="C7" s="61"/>
      <c r="D7" s="223" t="s">
        <v>64</v>
      </c>
      <c r="E7" s="224"/>
      <c r="F7" s="225"/>
      <c r="G7" s="226" t="s">
        <v>65</v>
      </c>
      <c r="H7" s="21"/>
      <c r="I7" s="22"/>
      <c r="J7" s="227" t="s">
        <v>66</v>
      </c>
      <c r="K7" s="227"/>
      <c r="L7" s="227"/>
      <c r="M7" s="227"/>
      <c r="N7" s="23"/>
    </row>
    <row r="8" spans="1:17" s="16" customFormat="1" ht="15.75" customHeight="1" thickBot="1">
      <c r="A8" s="62" t="s">
        <v>67</v>
      </c>
      <c r="B8" s="60" t="s">
        <v>68</v>
      </c>
      <c r="C8" s="61"/>
      <c r="D8" s="223" t="s">
        <v>69</v>
      </c>
      <c r="E8" s="224"/>
      <c r="F8" s="225"/>
      <c r="G8" s="226"/>
      <c r="H8" s="24"/>
      <c r="I8" s="25"/>
      <c r="J8" s="228" t="s">
        <v>70</v>
      </c>
      <c r="K8" s="228"/>
      <c r="L8" s="228"/>
      <c r="M8" s="228"/>
      <c r="N8" s="26"/>
    </row>
    <row r="9" spans="1:17" s="16" customFormat="1" ht="23.25" customHeight="1" thickBot="1">
      <c r="A9" s="63">
        <v>515</v>
      </c>
      <c r="B9" s="60" t="s">
        <v>60</v>
      </c>
      <c r="C9" s="29"/>
      <c r="D9" s="223" t="s">
        <v>71</v>
      </c>
      <c r="E9" s="224"/>
      <c r="F9" s="225"/>
      <c r="G9" s="226"/>
      <c r="H9" s="27"/>
      <c r="I9" s="28"/>
      <c r="J9" s="129">
        <v>2</v>
      </c>
      <c r="K9" s="129">
        <v>0</v>
      </c>
      <c r="L9" s="129">
        <v>2</v>
      </c>
      <c r="M9" s="129">
        <v>6</v>
      </c>
      <c r="N9" s="30"/>
    </row>
    <row r="10" spans="1:17" ht="9" customHeight="1">
      <c r="A10" s="64"/>
      <c r="B10" s="64"/>
      <c r="C10" s="64"/>
      <c r="D10" s="64"/>
      <c r="E10" s="64"/>
      <c r="F10" s="64"/>
      <c r="G10" s="64"/>
      <c r="H10" s="64"/>
      <c r="I10" s="64"/>
      <c r="J10" s="64"/>
      <c r="K10" s="64"/>
      <c r="L10" s="64"/>
      <c r="M10" s="64"/>
      <c r="N10" s="64"/>
    </row>
    <row r="11" spans="1:17" ht="20.25" customHeight="1">
      <c r="A11" s="119" t="s">
        <v>72</v>
      </c>
      <c r="B11" s="177" t="s">
        <v>73</v>
      </c>
      <c r="C11" s="178"/>
      <c r="D11" s="178"/>
      <c r="E11" s="178"/>
      <c r="F11" s="178"/>
      <c r="G11" s="66"/>
      <c r="H11" s="179" t="s">
        <v>74</v>
      </c>
      <c r="I11" s="179"/>
      <c r="J11" s="179"/>
      <c r="K11" s="180" t="s">
        <v>157</v>
      </c>
      <c r="L11" s="180"/>
      <c r="M11" s="180"/>
      <c r="N11" s="181"/>
    </row>
    <row r="12" spans="1:17" ht="19.5" customHeight="1">
      <c r="A12" s="32" t="s">
        <v>75</v>
      </c>
      <c r="B12" s="156" t="s">
        <v>76</v>
      </c>
      <c r="C12" s="157"/>
      <c r="D12" s="157"/>
      <c r="E12" s="157"/>
      <c r="F12" s="157"/>
      <c r="G12" s="33">
        <v>10</v>
      </c>
      <c r="H12" s="199"/>
      <c r="I12" s="199"/>
      <c r="J12" s="199"/>
      <c r="K12" s="33">
        <v>12</v>
      </c>
      <c r="L12" s="199">
        <v>300000000</v>
      </c>
      <c r="M12" s="199"/>
      <c r="N12" s="199"/>
    </row>
    <row r="13" spans="1:17" ht="28.5" customHeight="1">
      <c r="A13" s="32" t="s">
        <v>77</v>
      </c>
      <c r="B13" s="156" t="s">
        <v>78</v>
      </c>
      <c r="C13" s="157"/>
      <c r="D13" s="157"/>
      <c r="E13" s="157"/>
      <c r="F13" s="157"/>
      <c r="G13" s="33">
        <v>11</v>
      </c>
      <c r="H13" s="213"/>
      <c r="I13" s="213"/>
      <c r="J13" s="213"/>
      <c r="K13" s="33">
        <v>13</v>
      </c>
      <c r="L13" s="199">
        <v>0</v>
      </c>
      <c r="M13" s="199"/>
      <c r="N13" s="199"/>
      <c r="O13" s="87"/>
      <c r="P13" s="34">
        <v>80000000</v>
      </c>
    </row>
    <row r="14" spans="1:17" ht="24.75" customHeight="1">
      <c r="A14" s="32" t="s">
        <v>79</v>
      </c>
      <c r="B14" s="214" t="s">
        <v>80</v>
      </c>
      <c r="C14" s="215"/>
      <c r="D14" s="215"/>
      <c r="E14" s="215"/>
      <c r="F14" s="215"/>
      <c r="G14" s="215"/>
      <c r="H14" s="164"/>
      <c r="I14" s="164"/>
      <c r="J14" s="164"/>
      <c r="K14" s="33">
        <v>14</v>
      </c>
      <c r="L14" s="203">
        <f>SUM(L12:N13)</f>
        <v>300000000</v>
      </c>
      <c r="M14" s="203"/>
      <c r="N14" s="203"/>
      <c r="P14" s="34">
        <f>L14*5%</f>
        <v>15000000</v>
      </c>
      <c r="Q14" s="35">
        <v>0.05</v>
      </c>
    </row>
    <row r="15" spans="1:17">
      <c r="A15" s="67"/>
      <c r="B15" s="64"/>
      <c r="C15" s="64"/>
      <c r="D15" s="64"/>
      <c r="E15" s="64"/>
      <c r="F15" s="64"/>
      <c r="G15" s="64"/>
      <c r="H15" s="64"/>
      <c r="I15" s="64"/>
      <c r="J15" s="64"/>
      <c r="K15" s="64"/>
      <c r="L15" s="64"/>
      <c r="M15" s="64"/>
      <c r="N15" s="64"/>
      <c r="O15" s="34"/>
      <c r="P15" s="35"/>
    </row>
    <row r="16" spans="1:17" ht="19.5" customHeight="1">
      <c r="A16" s="119" t="s">
        <v>72</v>
      </c>
      <c r="B16" s="177" t="s">
        <v>81</v>
      </c>
      <c r="C16" s="178"/>
      <c r="D16" s="178"/>
      <c r="E16" s="178"/>
      <c r="F16" s="178"/>
      <c r="G16" s="178"/>
      <c r="H16" s="178"/>
      <c r="I16" s="178"/>
      <c r="J16" s="212"/>
      <c r="K16" s="188" t="s">
        <v>82</v>
      </c>
      <c r="L16" s="188"/>
      <c r="M16" s="188"/>
      <c r="N16" s="188"/>
      <c r="O16" s="34"/>
      <c r="P16" s="36"/>
    </row>
    <row r="17" spans="1:16" ht="19.5" customHeight="1">
      <c r="A17" s="32" t="s">
        <v>75</v>
      </c>
      <c r="B17" s="156" t="s">
        <v>83</v>
      </c>
      <c r="C17" s="157"/>
      <c r="D17" s="157"/>
      <c r="E17" s="157"/>
      <c r="F17" s="157"/>
      <c r="G17" s="157"/>
      <c r="H17" s="157"/>
      <c r="I17" s="157"/>
      <c r="J17" s="198"/>
      <c r="K17" s="33">
        <v>15</v>
      </c>
      <c r="L17" s="199"/>
      <c r="M17" s="199"/>
      <c r="N17" s="199"/>
      <c r="O17" s="34"/>
      <c r="P17" s="36"/>
    </row>
    <row r="18" spans="1:16" ht="19.5" customHeight="1">
      <c r="A18" s="32" t="s">
        <v>77</v>
      </c>
      <c r="B18" s="156" t="s">
        <v>84</v>
      </c>
      <c r="C18" s="157"/>
      <c r="D18" s="157"/>
      <c r="E18" s="157"/>
      <c r="F18" s="157"/>
      <c r="G18" s="157"/>
      <c r="H18" s="157"/>
      <c r="I18" s="157"/>
      <c r="J18" s="198"/>
      <c r="K18" s="33">
        <v>16</v>
      </c>
      <c r="L18" s="199">
        <v>100000000</v>
      </c>
      <c r="M18" s="199"/>
      <c r="N18" s="199"/>
      <c r="O18" s="34"/>
      <c r="P18" s="36"/>
    </row>
    <row r="19" spans="1:16" ht="19.5" customHeight="1">
      <c r="A19" s="32" t="s">
        <v>79</v>
      </c>
      <c r="B19" s="156" t="s">
        <v>85</v>
      </c>
      <c r="C19" s="157"/>
      <c r="D19" s="157"/>
      <c r="E19" s="157"/>
      <c r="F19" s="157"/>
      <c r="G19" s="157"/>
      <c r="H19" s="157"/>
      <c r="I19" s="157"/>
      <c r="J19" s="198"/>
      <c r="K19" s="33">
        <v>17</v>
      </c>
      <c r="L19" s="199"/>
      <c r="M19" s="199"/>
      <c r="N19" s="199"/>
      <c r="O19" s="34"/>
      <c r="P19" s="36"/>
    </row>
    <row r="20" spans="1:16" ht="19.5" customHeight="1">
      <c r="A20" s="32" t="s">
        <v>86</v>
      </c>
      <c r="B20" s="156" t="s">
        <v>41</v>
      </c>
      <c r="C20" s="157"/>
      <c r="D20" s="157"/>
      <c r="E20" s="157"/>
      <c r="F20" s="157"/>
      <c r="G20" s="157"/>
      <c r="H20" s="157"/>
      <c r="I20" s="157"/>
      <c r="J20" s="198"/>
      <c r="K20" s="33">
        <v>18</v>
      </c>
      <c r="L20" s="199"/>
      <c r="M20" s="199"/>
      <c r="N20" s="199"/>
      <c r="O20" s="34"/>
      <c r="P20" s="36"/>
    </row>
    <row r="21" spans="1:16" ht="19.5" customHeight="1" thickBot="1">
      <c r="A21" s="32" t="s">
        <v>87</v>
      </c>
      <c r="B21" s="156" t="s">
        <v>88</v>
      </c>
      <c r="C21" s="157"/>
      <c r="D21" s="157"/>
      <c r="E21" s="157"/>
      <c r="F21" s="157"/>
      <c r="G21" s="157"/>
      <c r="H21" s="157"/>
      <c r="I21" s="157"/>
      <c r="J21" s="198"/>
      <c r="K21" s="33">
        <v>19</v>
      </c>
      <c r="L21" s="199"/>
      <c r="M21" s="199"/>
      <c r="N21" s="199"/>
      <c r="O21" s="34"/>
      <c r="P21" s="36"/>
    </row>
    <row r="22" spans="1:16" ht="22.5" customHeight="1" thickTop="1">
      <c r="A22" s="32" t="s">
        <v>89</v>
      </c>
      <c r="B22" s="156" t="s">
        <v>42</v>
      </c>
      <c r="C22" s="157"/>
      <c r="D22" s="157"/>
      <c r="E22" s="157"/>
      <c r="F22" s="157"/>
      <c r="G22" s="157"/>
      <c r="H22" s="157"/>
      <c r="I22" s="157"/>
      <c r="J22" s="198"/>
      <c r="K22" s="33">
        <v>20</v>
      </c>
      <c r="L22" s="199"/>
      <c r="M22" s="199"/>
      <c r="N22" s="199"/>
      <c r="O22" s="76" t="s">
        <v>152</v>
      </c>
      <c r="P22" s="36"/>
    </row>
    <row r="23" spans="1:16" ht="19.5" customHeight="1" thickBot="1">
      <c r="A23" s="32" t="s">
        <v>90</v>
      </c>
      <c r="B23" s="156" t="s">
        <v>91</v>
      </c>
      <c r="C23" s="157"/>
      <c r="D23" s="157"/>
      <c r="E23" s="157"/>
      <c r="F23" s="157"/>
      <c r="G23" s="157"/>
      <c r="H23" s="157"/>
      <c r="I23" s="157"/>
      <c r="J23" s="198"/>
      <c r="K23" s="33">
        <v>21</v>
      </c>
      <c r="L23" s="184">
        <f>+IF(O23&lt;=P14,O23,IF(O23&gt;P14,P14))</f>
        <v>0</v>
      </c>
      <c r="M23" s="185"/>
      <c r="N23" s="186"/>
      <c r="O23" s="84"/>
      <c r="P23" s="36"/>
    </row>
    <row r="24" spans="1:16" ht="18.75" customHeight="1" thickTop="1">
      <c r="A24" s="32" t="s">
        <v>92</v>
      </c>
      <c r="B24" s="156" t="s">
        <v>93</v>
      </c>
      <c r="C24" s="157"/>
      <c r="D24" s="157"/>
      <c r="E24" s="157"/>
      <c r="F24" s="157"/>
      <c r="G24" s="157"/>
      <c r="H24" s="157"/>
      <c r="I24" s="157"/>
      <c r="J24" s="198"/>
      <c r="K24" s="33">
        <v>22</v>
      </c>
      <c r="L24" s="270">
        <f>SUM(L17:N23)</f>
        <v>100000000</v>
      </c>
      <c r="M24" s="271"/>
      <c r="N24" s="272"/>
    </row>
    <row r="25" spans="1:16" ht="27.75" customHeight="1">
      <c r="A25" s="32" t="s">
        <v>51</v>
      </c>
      <c r="B25" s="156" t="s">
        <v>94</v>
      </c>
      <c r="C25" s="157"/>
      <c r="D25" s="157"/>
      <c r="E25" s="157"/>
      <c r="F25" s="157"/>
      <c r="G25" s="157"/>
      <c r="H25" s="157"/>
      <c r="I25" s="157"/>
      <c r="J25" s="198"/>
      <c r="K25" s="33">
        <v>23</v>
      </c>
      <c r="L25" s="199"/>
      <c r="M25" s="199"/>
      <c r="N25" s="199"/>
    </row>
    <row r="26" spans="1:16" ht="21.75" customHeight="1">
      <c r="A26" s="32" t="s">
        <v>95</v>
      </c>
      <c r="B26" s="200" t="s">
        <v>96</v>
      </c>
      <c r="C26" s="201"/>
      <c r="D26" s="201"/>
      <c r="E26" s="201"/>
      <c r="F26" s="201"/>
      <c r="G26" s="201"/>
      <c r="H26" s="201"/>
      <c r="I26" s="201"/>
      <c r="J26" s="202"/>
      <c r="K26" s="33">
        <v>24</v>
      </c>
      <c r="L26" s="203">
        <f>L24+L25</f>
        <v>100000000</v>
      </c>
      <c r="M26" s="203"/>
      <c r="N26" s="203"/>
    </row>
    <row r="27" spans="1:16">
      <c r="A27" s="67"/>
      <c r="B27" s="64"/>
      <c r="C27" s="64"/>
      <c r="D27" s="64"/>
      <c r="E27" s="64"/>
      <c r="F27" s="64"/>
      <c r="G27" s="64"/>
      <c r="H27" s="64"/>
      <c r="I27" s="64"/>
      <c r="J27" s="64"/>
      <c r="K27" s="64"/>
      <c r="L27" s="64"/>
      <c r="M27" s="64"/>
      <c r="N27" s="64"/>
    </row>
    <row r="28" spans="1:16" ht="21.75" customHeight="1">
      <c r="A28" s="119" t="s">
        <v>72</v>
      </c>
      <c r="B28" s="204" t="s">
        <v>97</v>
      </c>
      <c r="C28" s="204"/>
      <c r="D28" s="204"/>
      <c r="E28" s="204"/>
      <c r="F28" s="204"/>
      <c r="G28" s="204"/>
      <c r="H28" s="204"/>
      <c r="I28" s="204"/>
      <c r="J28" s="204"/>
      <c r="K28" s="205" t="s">
        <v>82</v>
      </c>
      <c r="L28" s="205"/>
      <c r="M28" s="205"/>
      <c r="N28" s="205"/>
    </row>
    <row r="29" spans="1:16" ht="25.5" customHeight="1">
      <c r="A29" s="32" t="s">
        <v>75</v>
      </c>
      <c r="B29" s="194" t="s">
        <v>98</v>
      </c>
      <c r="C29" s="189"/>
      <c r="D29" s="189"/>
      <c r="E29" s="189"/>
      <c r="F29" s="189"/>
      <c r="G29" s="189"/>
      <c r="H29" s="189"/>
      <c r="I29" s="189"/>
      <c r="J29" s="190"/>
      <c r="K29" s="33">
        <v>25</v>
      </c>
      <c r="L29" s="184">
        <f>L14</f>
        <v>300000000</v>
      </c>
      <c r="M29" s="185"/>
      <c r="N29" s="186"/>
    </row>
    <row r="30" spans="1:16" ht="25.5" customHeight="1">
      <c r="A30" s="32" t="s">
        <v>77</v>
      </c>
      <c r="B30" s="195" t="s">
        <v>99</v>
      </c>
      <c r="C30" s="196"/>
      <c r="D30" s="196"/>
      <c r="E30" s="196"/>
      <c r="F30" s="196"/>
      <c r="G30" s="196"/>
      <c r="H30" s="196"/>
      <c r="I30" s="196"/>
      <c r="J30" s="197"/>
      <c r="K30" s="33">
        <v>26</v>
      </c>
      <c r="L30" s="184">
        <f>+IF(L24&lt;=L29,L24,IF(L24&gt;L29,L29))</f>
        <v>100000000</v>
      </c>
      <c r="M30" s="185"/>
      <c r="N30" s="186"/>
    </row>
    <row r="31" spans="1:16" ht="31.5" customHeight="1">
      <c r="A31" s="32" t="s">
        <v>79</v>
      </c>
      <c r="B31" s="173" t="s">
        <v>100</v>
      </c>
      <c r="C31" s="189"/>
      <c r="D31" s="189"/>
      <c r="E31" s="189"/>
      <c r="F31" s="189"/>
      <c r="G31" s="189"/>
      <c r="H31" s="189">
        <v>0</v>
      </c>
      <c r="I31" s="189"/>
      <c r="J31" s="190"/>
      <c r="K31" s="33">
        <v>27</v>
      </c>
      <c r="L31" s="184">
        <f>L29-L30</f>
        <v>200000000</v>
      </c>
      <c r="M31" s="185"/>
      <c r="N31" s="186"/>
    </row>
    <row r="32" spans="1:16" ht="25.5" customHeight="1">
      <c r="A32" s="32" t="s">
        <v>86</v>
      </c>
      <c r="B32" s="173" t="s">
        <v>101</v>
      </c>
      <c r="C32" s="189"/>
      <c r="D32" s="189"/>
      <c r="E32" s="189"/>
      <c r="F32" s="189"/>
      <c r="G32" s="189"/>
      <c r="H32" s="189">
        <v>0</v>
      </c>
      <c r="I32" s="189"/>
      <c r="J32" s="190"/>
      <c r="K32" s="33">
        <v>28</v>
      </c>
      <c r="L32" s="184">
        <f>+IF(L25&lt;=L31,L25,IF(L25&gt;L31,L31))</f>
        <v>0</v>
      </c>
      <c r="M32" s="185"/>
      <c r="N32" s="186"/>
    </row>
    <row r="33" spans="1:18" ht="31.5" customHeight="1">
      <c r="A33" s="32" t="s">
        <v>87</v>
      </c>
      <c r="B33" s="191" t="s">
        <v>102</v>
      </c>
      <c r="C33" s="192"/>
      <c r="D33" s="192"/>
      <c r="E33" s="192"/>
      <c r="F33" s="192"/>
      <c r="G33" s="192"/>
      <c r="H33" s="192">
        <f>+H31+H32</f>
        <v>0</v>
      </c>
      <c r="I33" s="192"/>
      <c r="J33" s="193"/>
      <c r="K33" s="33">
        <v>29</v>
      </c>
      <c r="L33" s="184">
        <f>L31-L32</f>
        <v>200000000</v>
      </c>
      <c r="M33" s="185"/>
      <c r="N33" s="186"/>
    </row>
    <row r="34" spans="1:18" ht="43.5" customHeight="1">
      <c r="A34" s="32" t="s">
        <v>89</v>
      </c>
      <c r="B34" s="173" t="s">
        <v>103</v>
      </c>
      <c r="C34" s="189"/>
      <c r="D34" s="189"/>
      <c r="E34" s="189"/>
      <c r="F34" s="189"/>
      <c r="G34" s="189"/>
      <c r="H34" s="189">
        <f>IF(H33&gt;L33,+H33-L33,0)</f>
        <v>0</v>
      </c>
      <c r="I34" s="189"/>
      <c r="J34" s="190"/>
      <c r="K34" s="33">
        <v>30</v>
      </c>
      <c r="L34" s="184">
        <f>+IF(L25&gt;L32,Anexo!J14,IF(L25&lt;L31,0,0))</f>
        <v>0</v>
      </c>
      <c r="M34" s="185"/>
      <c r="N34" s="186"/>
    </row>
    <row r="35" spans="1:18" ht="41.25" customHeight="1">
      <c r="A35" s="32" t="s">
        <v>90</v>
      </c>
      <c r="B35" s="173" t="s">
        <v>104</v>
      </c>
      <c r="C35" s="174"/>
      <c r="D35" s="174"/>
      <c r="E35" s="174"/>
      <c r="F35" s="174"/>
      <c r="G35" s="174"/>
      <c r="H35" s="174"/>
      <c r="I35" s="174"/>
      <c r="J35" s="175"/>
      <c r="K35" s="33">
        <v>31</v>
      </c>
      <c r="L35" s="184">
        <f>IF(L34=0,IF(L25&lt;P35,0,IF(L25&gt;P35,Q35,0)),0)</f>
        <v>0</v>
      </c>
      <c r="M35" s="185"/>
      <c r="N35" s="186"/>
      <c r="P35" s="37">
        <f>L32+Anexo!J14</f>
        <v>200000000</v>
      </c>
      <c r="Q35" s="37">
        <f>L25-L32-Anexo!J14</f>
        <v>-200000000</v>
      </c>
    </row>
    <row r="36" spans="1:18" ht="33.75" customHeight="1">
      <c r="A36" s="38" t="s">
        <v>92</v>
      </c>
      <c r="B36" s="173" t="s">
        <v>105</v>
      </c>
      <c r="C36" s="174"/>
      <c r="D36" s="174"/>
      <c r="E36" s="174"/>
      <c r="F36" s="174"/>
      <c r="G36" s="174"/>
      <c r="H36" s="174"/>
      <c r="I36" s="174"/>
      <c r="J36" s="175"/>
      <c r="K36" s="33">
        <v>32</v>
      </c>
      <c r="L36" s="184">
        <f>+IF(L34=0,0,IF(P36&lt;=Anexo!J14,P36,Anexo!J14))</f>
        <v>0</v>
      </c>
      <c r="M36" s="185"/>
      <c r="N36" s="186"/>
      <c r="P36" s="39">
        <f>+IF(L25&lt;=L31,0,IF(L25&gt;L31,(L25-L31)))</f>
        <v>0</v>
      </c>
      <c r="Q36" s="40"/>
      <c r="R36" s="40"/>
    </row>
    <row r="37" spans="1:18">
      <c r="A37" s="41"/>
      <c r="B37" s="68"/>
      <c r="C37" s="69"/>
      <c r="D37" s="69"/>
      <c r="E37" s="69"/>
      <c r="F37" s="69"/>
      <c r="G37" s="69"/>
      <c r="H37" s="69"/>
      <c r="I37" s="69"/>
      <c r="J37" s="69"/>
      <c r="K37" s="42"/>
      <c r="L37" s="70" t="s">
        <v>106</v>
      </c>
      <c r="M37" s="70"/>
      <c r="N37" s="70"/>
    </row>
    <row r="38" spans="1:18" ht="21.75" customHeight="1">
      <c r="A38" s="71" t="s">
        <v>72</v>
      </c>
      <c r="B38" s="187" t="s">
        <v>107</v>
      </c>
      <c r="C38" s="187"/>
      <c r="D38" s="187"/>
      <c r="E38" s="187"/>
      <c r="F38" s="187"/>
      <c r="G38" s="187"/>
      <c r="H38" s="187"/>
      <c r="I38" s="187"/>
      <c r="J38" s="187"/>
      <c r="K38" s="188" t="s">
        <v>82</v>
      </c>
      <c r="L38" s="188"/>
      <c r="M38" s="188"/>
      <c r="N38" s="188"/>
    </row>
    <row r="39" spans="1:18" ht="24" customHeight="1">
      <c r="A39" s="32" t="s">
        <v>75</v>
      </c>
      <c r="B39" s="173" t="s">
        <v>108</v>
      </c>
      <c r="C39" s="174"/>
      <c r="D39" s="174"/>
      <c r="E39" s="174"/>
      <c r="F39" s="174"/>
      <c r="G39" s="174"/>
      <c r="H39" s="174"/>
      <c r="I39" s="174"/>
      <c r="J39" s="175"/>
      <c r="K39" s="43">
        <v>33</v>
      </c>
      <c r="L39" s="182">
        <f>L36</f>
        <v>0</v>
      </c>
      <c r="M39" s="182"/>
      <c r="N39" s="182"/>
    </row>
    <row r="40" spans="1:18" ht="26.25" customHeight="1">
      <c r="A40" s="32" t="s">
        <v>77</v>
      </c>
      <c r="B40" s="173" t="s">
        <v>109</v>
      </c>
      <c r="C40" s="174"/>
      <c r="D40" s="174"/>
      <c r="E40" s="174"/>
      <c r="F40" s="174"/>
      <c r="G40" s="174"/>
      <c r="H40" s="174"/>
      <c r="I40" s="174"/>
      <c r="J40" s="175"/>
      <c r="K40" s="43">
        <v>34</v>
      </c>
      <c r="L40" s="176">
        <v>86000000</v>
      </c>
      <c r="M40" s="176"/>
      <c r="N40" s="176"/>
    </row>
    <row r="41" spans="1:18" ht="39" customHeight="1">
      <c r="A41" s="32" t="s">
        <v>79</v>
      </c>
      <c r="B41" s="173" t="s">
        <v>110</v>
      </c>
      <c r="C41" s="174"/>
      <c r="D41" s="174"/>
      <c r="E41" s="174"/>
      <c r="F41" s="174"/>
      <c r="G41" s="174"/>
      <c r="H41" s="174"/>
      <c r="I41" s="174"/>
      <c r="J41" s="175"/>
      <c r="K41" s="43">
        <v>35</v>
      </c>
      <c r="L41" s="182">
        <f>L39+L40</f>
        <v>86000000</v>
      </c>
      <c r="M41" s="182"/>
      <c r="N41" s="182"/>
    </row>
    <row r="42" spans="1:18" ht="22.5" customHeight="1" thickBot="1">
      <c r="A42" s="32" t="s">
        <v>86</v>
      </c>
      <c r="B42" s="173" t="s">
        <v>111</v>
      </c>
      <c r="C42" s="174"/>
      <c r="D42" s="174"/>
      <c r="E42" s="174"/>
      <c r="F42" s="174"/>
      <c r="G42" s="174"/>
      <c r="H42" s="174"/>
      <c r="I42" s="174"/>
      <c r="J42" s="175"/>
      <c r="K42" s="43">
        <v>36</v>
      </c>
      <c r="L42" s="176">
        <v>86000000</v>
      </c>
      <c r="M42" s="176"/>
      <c r="N42" s="176"/>
    </row>
    <row r="43" spans="1:18" ht="39" customHeight="1" thickTop="1">
      <c r="A43" s="44" t="s">
        <v>87</v>
      </c>
      <c r="B43" s="173" t="s">
        <v>112</v>
      </c>
      <c r="C43" s="174"/>
      <c r="D43" s="174"/>
      <c r="E43" s="174"/>
      <c r="F43" s="174"/>
      <c r="G43" s="174"/>
      <c r="H43" s="174"/>
      <c r="I43" s="174"/>
      <c r="J43" s="175"/>
      <c r="K43" s="43">
        <v>37</v>
      </c>
      <c r="L43" s="182">
        <f>L41-L42</f>
        <v>0</v>
      </c>
      <c r="M43" s="182"/>
      <c r="N43" s="183"/>
      <c r="O43" s="76" t="s">
        <v>153</v>
      </c>
    </row>
    <row r="44" spans="1:18" ht="39" customHeight="1" thickBot="1">
      <c r="A44" s="32" t="s">
        <v>89</v>
      </c>
      <c r="B44" s="173" t="s">
        <v>113</v>
      </c>
      <c r="C44" s="174"/>
      <c r="D44" s="174"/>
      <c r="E44" s="174"/>
      <c r="F44" s="174"/>
      <c r="G44" s="174"/>
      <c r="H44" s="174"/>
      <c r="I44" s="174"/>
      <c r="J44" s="175"/>
      <c r="K44" s="43">
        <v>38</v>
      </c>
      <c r="L44" s="184">
        <f>+IF(O44&gt;P44,P44,IF(O44&lt;=P44,O44))</f>
        <v>0</v>
      </c>
      <c r="M44" s="185"/>
      <c r="N44" s="185"/>
      <c r="O44" s="84"/>
      <c r="P44" s="39">
        <f>L33*20%</f>
        <v>40000000</v>
      </c>
    </row>
    <row r="45" spans="1:18" ht="39" customHeight="1" thickTop="1">
      <c r="A45" s="32" t="s">
        <v>90</v>
      </c>
      <c r="B45" s="173" t="s">
        <v>114</v>
      </c>
      <c r="C45" s="174"/>
      <c r="D45" s="174"/>
      <c r="E45" s="174"/>
      <c r="F45" s="174"/>
      <c r="G45" s="174"/>
      <c r="H45" s="174"/>
      <c r="I45" s="174"/>
      <c r="J45" s="175"/>
      <c r="K45" s="43">
        <v>39</v>
      </c>
      <c r="L45" s="176">
        <f>L43-L44</f>
        <v>0</v>
      </c>
      <c r="M45" s="176"/>
      <c r="N45" s="176"/>
    </row>
    <row r="46" spans="1:18">
      <c r="A46" s="64"/>
      <c r="B46" s="64"/>
      <c r="C46" s="64"/>
      <c r="D46" s="64"/>
      <c r="E46" s="64"/>
      <c r="F46" s="64"/>
      <c r="G46" s="64"/>
      <c r="H46" s="64"/>
      <c r="I46" s="64"/>
      <c r="J46" s="64"/>
      <c r="K46" s="64"/>
      <c r="L46" s="64"/>
      <c r="M46" s="64"/>
      <c r="N46" s="64"/>
    </row>
    <row r="47" spans="1:18" ht="21.75" customHeight="1">
      <c r="A47" s="119" t="s">
        <v>72</v>
      </c>
      <c r="B47" s="177" t="s">
        <v>115</v>
      </c>
      <c r="C47" s="178"/>
      <c r="D47" s="178"/>
      <c r="E47" s="178"/>
      <c r="F47" s="178"/>
      <c r="G47" s="179" t="s">
        <v>116</v>
      </c>
      <c r="H47" s="179"/>
      <c r="I47" s="179"/>
      <c r="J47" s="179"/>
      <c r="K47" s="180" t="s">
        <v>117</v>
      </c>
      <c r="L47" s="180"/>
      <c r="M47" s="180"/>
      <c r="N47" s="181"/>
    </row>
    <row r="48" spans="1:18" ht="24.75" customHeight="1">
      <c r="A48" s="32" t="s">
        <v>75</v>
      </c>
      <c r="B48" s="156" t="s">
        <v>118</v>
      </c>
      <c r="C48" s="157"/>
      <c r="D48" s="157"/>
      <c r="E48" s="157"/>
      <c r="F48" s="157"/>
      <c r="G48" s="72"/>
      <c r="H48" s="171"/>
      <c r="I48" s="171"/>
      <c r="J48" s="171"/>
      <c r="K48" s="33">
        <v>45</v>
      </c>
      <c r="L48" s="172">
        <f>L33-L44</f>
        <v>200000000</v>
      </c>
      <c r="M48" s="169"/>
      <c r="N48" s="170"/>
    </row>
    <row r="49" spans="1:17" ht="24.75" customHeight="1">
      <c r="A49" s="32" t="s">
        <v>77</v>
      </c>
      <c r="B49" s="156" t="s">
        <v>119</v>
      </c>
      <c r="C49" s="157"/>
      <c r="D49" s="157"/>
      <c r="E49" s="157"/>
      <c r="F49" s="157"/>
      <c r="G49" s="73"/>
      <c r="H49" s="171"/>
      <c r="I49" s="171"/>
      <c r="J49" s="171"/>
      <c r="K49" s="33">
        <v>46</v>
      </c>
      <c r="L49" s="172">
        <f>+IF(L14&lt;P13,0,IF(L14&gt;P13,(IF(L48&lt;=Q49,L48,Q49)*8%),0))</f>
        <v>4000000</v>
      </c>
      <c r="M49" s="169"/>
      <c r="N49" s="170"/>
      <c r="P49" s="31">
        <v>0</v>
      </c>
      <c r="Q49" s="39">
        <v>50000000</v>
      </c>
    </row>
    <row r="50" spans="1:17" ht="27.75" customHeight="1">
      <c r="A50" s="32" t="s">
        <v>79</v>
      </c>
      <c r="B50" s="156" t="s">
        <v>120</v>
      </c>
      <c r="C50" s="157"/>
      <c r="D50" s="157"/>
      <c r="E50" s="157"/>
      <c r="F50" s="157"/>
      <c r="G50" s="73"/>
      <c r="H50" s="164"/>
      <c r="I50" s="164"/>
      <c r="J50" s="164"/>
      <c r="K50" s="33">
        <v>47</v>
      </c>
      <c r="L50" s="172">
        <f>(+IF(L14&lt;P13,0,IF(L14&gt;P13,(IF(L48&lt;=Q49,0,IF(L48&gt;(Q49+P50),P50,(IF(Q49&lt;L48,(L48-Q49),(Q49-L48))))*9%)),0)))</f>
        <v>9000000</v>
      </c>
      <c r="M50" s="169"/>
      <c r="N50" s="170"/>
      <c r="P50" s="39">
        <v>100000000</v>
      </c>
    </row>
    <row r="51" spans="1:17" ht="27.75" customHeight="1">
      <c r="A51" s="32" t="s">
        <v>86</v>
      </c>
      <c r="B51" s="156" t="s">
        <v>121</v>
      </c>
      <c r="C51" s="157"/>
      <c r="D51" s="157"/>
      <c r="E51" s="157"/>
      <c r="F51" s="157"/>
      <c r="G51" s="73"/>
      <c r="H51" s="164"/>
      <c r="I51" s="164"/>
      <c r="J51" s="164"/>
      <c r="K51" s="33">
        <v>48</v>
      </c>
      <c r="L51" s="168">
        <f>IF(L14&lt;P13,0,IF(L14&gt;P13,IF((+L48-P50-Q49)&lt;=0,0,+L48-P50-Q49)*10%,0))</f>
        <v>5000000</v>
      </c>
      <c r="M51" s="169"/>
      <c r="N51" s="170"/>
    </row>
    <row r="52" spans="1:17" ht="27.75" customHeight="1">
      <c r="A52" s="32" t="s">
        <v>87</v>
      </c>
      <c r="B52" s="156" t="s">
        <v>122</v>
      </c>
      <c r="C52" s="157"/>
      <c r="D52" s="157"/>
      <c r="E52" s="157"/>
      <c r="F52" s="157"/>
      <c r="G52" s="33">
        <v>40</v>
      </c>
      <c r="H52" s="166">
        <v>0</v>
      </c>
      <c r="I52" s="166"/>
      <c r="J52" s="166"/>
      <c r="K52" s="74"/>
      <c r="L52" s="167"/>
      <c r="M52" s="167"/>
      <c r="N52" s="167"/>
    </row>
    <row r="53" spans="1:17" ht="24.75" customHeight="1">
      <c r="A53" s="32" t="s">
        <v>89</v>
      </c>
      <c r="B53" s="156" t="s">
        <v>123</v>
      </c>
      <c r="C53" s="157"/>
      <c r="D53" s="157"/>
      <c r="E53" s="157"/>
      <c r="F53" s="157"/>
      <c r="G53" s="33">
        <v>41</v>
      </c>
      <c r="H53" s="166">
        <v>0</v>
      </c>
      <c r="I53" s="166"/>
      <c r="J53" s="166"/>
      <c r="K53" s="74"/>
      <c r="L53" s="167"/>
      <c r="M53" s="167"/>
      <c r="N53" s="167"/>
    </row>
    <row r="54" spans="1:17" ht="24.75" customHeight="1">
      <c r="A54" s="32" t="s">
        <v>90</v>
      </c>
      <c r="B54" s="156" t="s">
        <v>124</v>
      </c>
      <c r="C54" s="157"/>
      <c r="D54" s="157"/>
      <c r="E54" s="157"/>
      <c r="F54" s="157"/>
      <c r="G54" s="33">
        <v>42</v>
      </c>
      <c r="H54" s="166">
        <v>0</v>
      </c>
      <c r="I54" s="166"/>
      <c r="J54" s="166"/>
      <c r="K54" s="74"/>
      <c r="L54" s="167"/>
      <c r="M54" s="167"/>
      <c r="N54" s="167"/>
    </row>
    <row r="55" spans="1:17" ht="24.75" customHeight="1">
      <c r="A55" s="32" t="s">
        <v>92</v>
      </c>
      <c r="B55" s="156" t="s">
        <v>125</v>
      </c>
      <c r="C55" s="157"/>
      <c r="D55" s="157"/>
      <c r="E55" s="157"/>
      <c r="F55" s="157"/>
      <c r="G55" s="73"/>
      <c r="H55" s="164"/>
      <c r="I55" s="164"/>
      <c r="J55" s="164"/>
      <c r="K55" s="33">
        <v>49</v>
      </c>
      <c r="L55" s="165">
        <f t="shared" ref="L55" si="0">SUM(L53:N54)</f>
        <v>0</v>
      </c>
      <c r="M55" s="165"/>
      <c r="N55" s="165"/>
    </row>
    <row r="56" spans="1:17" ht="30.75" customHeight="1">
      <c r="A56" s="32" t="s">
        <v>51</v>
      </c>
      <c r="B56" s="156" t="s">
        <v>126</v>
      </c>
      <c r="C56" s="157"/>
      <c r="D56" s="157"/>
      <c r="E56" s="157"/>
      <c r="F56" s="157"/>
      <c r="G56" s="33">
        <v>43</v>
      </c>
      <c r="H56" s="165">
        <f>SUM(H52:J54)</f>
        <v>0</v>
      </c>
      <c r="I56" s="165"/>
      <c r="J56" s="165"/>
      <c r="K56" s="33">
        <v>50</v>
      </c>
      <c r="L56" s="165">
        <f>SUM(L49+L50+L51+L55)</f>
        <v>18000000</v>
      </c>
      <c r="M56" s="165"/>
      <c r="N56" s="165"/>
      <c r="P56" s="37">
        <f>L56-H56</f>
        <v>18000000</v>
      </c>
    </row>
    <row r="57" spans="1:17" ht="28.5" customHeight="1">
      <c r="A57" s="32" t="s">
        <v>95</v>
      </c>
      <c r="B57" s="156" t="s">
        <v>127</v>
      </c>
      <c r="C57" s="157"/>
      <c r="D57" s="157"/>
      <c r="E57" s="157"/>
      <c r="F57" s="157"/>
      <c r="G57" s="33">
        <v>44</v>
      </c>
      <c r="H57" s="158">
        <f>+IF(H56&gt;L56,P56,IF(H56&lt;=L56,0))</f>
        <v>0</v>
      </c>
      <c r="I57" s="159"/>
      <c r="J57" s="160"/>
      <c r="K57" s="74"/>
      <c r="L57" s="161"/>
      <c r="M57" s="162"/>
      <c r="N57" s="163"/>
    </row>
    <row r="58" spans="1:17" ht="27.75" customHeight="1">
      <c r="A58" s="32" t="s">
        <v>128</v>
      </c>
      <c r="B58" s="156" t="s">
        <v>129</v>
      </c>
      <c r="C58" s="157"/>
      <c r="D58" s="157"/>
      <c r="E58" s="157"/>
      <c r="F58" s="157"/>
      <c r="G58" s="73"/>
      <c r="H58" s="164"/>
      <c r="I58" s="164"/>
      <c r="J58" s="164"/>
      <c r="K58" s="33">
        <v>51</v>
      </c>
      <c r="L58" s="158">
        <f>+IF(L56&gt;H56,P56,IF(L56&lt;=H56,0))</f>
        <v>18000000</v>
      </c>
      <c r="M58" s="159"/>
      <c r="N58" s="160"/>
    </row>
    <row r="59" spans="1:17">
      <c r="A59" s="75"/>
      <c r="B59" s="75"/>
      <c r="C59" s="75"/>
      <c r="D59" s="75"/>
      <c r="E59" s="75"/>
      <c r="F59" s="75"/>
      <c r="G59" s="75"/>
      <c r="H59" s="75"/>
      <c r="I59" s="75"/>
      <c r="J59" s="75"/>
      <c r="K59" s="75"/>
      <c r="L59" s="75"/>
      <c r="M59" s="75"/>
      <c r="N59" s="75"/>
    </row>
    <row r="60" spans="1:17" ht="27.75" customHeight="1">
      <c r="A60" s="155" t="s">
        <v>130</v>
      </c>
      <c r="B60" s="155"/>
      <c r="C60" s="155"/>
      <c r="D60" s="155"/>
      <c r="E60" s="155"/>
      <c r="F60" s="155"/>
      <c r="G60" s="155"/>
      <c r="H60" s="155"/>
      <c r="I60" s="155"/>
      <c r="J60" s="155"/>
      <c r="K60" s="155"/>
      <c r="L60" s="155"/>
      <c r="M60" s="155"/>
      <c r="N60" s="155"/>
    </row>
    <row r="61" spans="1:17">
      <c r="A61" s="45"/>
      <c r="B61" s="45"/>
      <c r="C61" s="45"/>
      <c r="D61" s="45"/>
      <c r="E61" s="45"/>
      <c r="F61" s="45"/>
      <c r="G61" s="45"/>
      <c r="H61" s="45"/>
      <c r="I61" s="45"/>
      <c r="J61" s="45"/>
      <c r="K61" s="45"/>
      <c r="L61" s="45"/>
      <c r="M61" s="45"/>
      <c r="N61" s="45"/>
    </row>
    <row r="62" spans="1:17">
      <c r="A62" s="45"/>
      <c r="B62" s="45"/>
      <c r="C62" s="45"/>
      <c r="D62" s="45"/>
      <c r="E62" s="45"/>
      <c r="F62" s="45"/>
      <c r="G62" s="45"/>
      <c r="H62" s="45"/>
      <c r="I62" s="45"/>
      <c r="J62" s="45"/>
      <c r="K62" s="45"/>
      <c r="L62" s="45"/>
      <c r="M62" s="45"/>
      <c r="N62" s="45"/>
    </row>
    <row r="63" spans="1:17">
      <c r="A63" s="45"/>
      <c r="B63" s="45"/>
      <c r="C63" s="45"/>
      <c r="D63" s="45"/>
      <c r="E63" s="45"/>
      <c r="F63" s="45"/>
      <c r="G63" s="45"/>
      <c r="H63" s="45"/>
      <c r="I63" s="45"/>
      <c r="J63" s="45"/>
      <c r="K63" s="45"/>
      <c r="L63" s="45"/>
      <c r="M63" s="45"/>
      <c r="N63" s="45"/>
    </row>
    <row r="64" spans="1:17">
      <c r="A64" s="45"/>
      <c r="B64" s="45"/>
      <c r="C64" s="45"/>
      <c r="D64" s="45"/>
      <c r="E64" s="45"/>
      <c r="F64" s="45"/>
      <c r="G64" s="45"/>
      <c r="H64" s="45"/>
      <c r="I64" s="45"/>
      <c r="J64" s="45"/>
      <c r="K64" s="45"/>
      <c r="L64" s="45"/>
      <c r="M64" s="45"/>
      <c r="N64" s="45"/>
    </row>
    <row r="65" spans="1:14">
      <c r="A65" s="45"/>
      <c r="B65" s="45"/>
      <c r="C65" s="45"/>
      <c r="D65" s="45"/>
      <c r="E65" s="45"/>
      <c r="F65" s="45"/>
      <c r="G65" s="45"/>
      <c r="H65" s="45"/>
      <c r="I65" s="45"/>
      <c r="J65" s="45"/>
      <c r="K65" s="45"/>
      <c r="L65" s="45"/>
      <c r="M65" s="45"/>
      <c r="N65" s="45"/>
    </row>
  </sheetData>
  <sheetProtection algorithmName="SHA-512" hashValue="/GseE7COQFxNus2im5Lfs/q9Nm342UFxJbtTAuWzoSbRiBsrOS9JpGubSntxyhtWXQ7n4L9O6f1vh6xgeXsVcQ==" saltValue="JwhxEGSX9mBdkK6DVUsE8A==" spinCount="100000" sheet="1" selectLockedCells="1"/>
  <mergeCells count="121">
    <mergeCell ref="B1:F1"/>
    <mergeCell ref="E2:F2"/>
    <mergeCell ref="G3:N3"/>
    <mergeCell ref="B4:F4"/>
    <mergeCell ref="G4:N4"/>
    <mergeCell ref="G5:G6"/>
    <mergeCell ref="H5:N5"/>
    <mergeCell ref="B11:F11"/>
    <mergeCell ref="H11:J11"/>
    <mergeCell ref="K11:N11"/>
    <mergeCell ref="B12:F12"/>
    <mergeCell ref="H12:J12"/>
    <mergeCell ref="L12:N12"/>
    <mergeCell ref="A6:A7"/>
    <mergeCell ref="B6:F6"/>
    <mergeCell ref="H6:N6"/>
    <mergeCell ref="D7:F7"/>
    <mergeCell ref="G7:G9"/>
    <mergeCell ref="J7:M7"/>
    <mergeCell ref="D8:F8"/>
    <mergeCell ref="J8:M8"/>
    <mergeCell ref="D9:F9"/>
    <mergeCell ref="B16:J16"/>
    <mergeCell ref="K16:N16"/>
    <mergeCell ref="B17:J17"/>
    <mergeCell ref="L17:N17"/>
    <mergeCell ref="B18:J18"/>
    <mergeCell ref="L18:N18"/>
    <mergeCell ref="B13:F13"/>
    <mergeCell ref="H13:J13"/>
    <mergeCell ref="L13:N13"/>
    <mergeCell ref="B14:G14"/>
    <mergeCell ref="H14:J14"/>
    <mergeCell ref="L14:N14"/>
    <mergeCell ref="B22:J22"/>
    <mergeCell ref="L22:N22"/>
    <mergeCell ref="B23:J23"/>
    <mergeCell ref="L23:N23"/>
    <mergeCell ref="B24:J24"/>
    <mergeCell ref="L24:N24"/>
    <mergeCell ref="B19:J19"/>
    <mergeCell ref="L19:N19"/>
    <mergeCell ref="B20:J20"/>
    <mergeCell ref="L20:N20"/>
    <mergeCell ref="B21:J21"/>
    <mergeCell ref="L21:N21"/>
    <mergeCell ref="B29:J29"/>
    <mergeCell ref="L29:N29"/>
    <mergeCell ref="B30:J30"/>
    <mergeCell ref="L30:N30"/>
    <mergeCell ref="B31:J31"/>
    <mergeCell ref="L31:N31"/>
    <mergeCell ref="B25:J25"/>
    <mergeCell ref="L25:N25"/>
    <mergeCell ref="B26:J26"/>
    <mergeCell ref="L26:N26"/>
    <mergeCell ref="B28:J28"/>
    <mergeCell ref="K28:N28"/>
    <mergeCell ref="B35:J35"/>
    <mergeCell ref="L35:N35"/>
    <mergeCell ref="B36:J36"/>
    <mergeCell ref="L36:N36"/>
    <mergeCell ref="B38:J38"/>
    <mergeCell ref="K38:N38"/>
    <mergeCell ref="B32:J32"/>
    <mergeCell ref="L32:N32"/>
    <mergeCell ref="B33:J33"/>
    <mergeCell ref="L33:N33"/>
    <mergeCell ref="B34:J34"/>
    <mergeCell ref="L34:N34"/>
    <mergeCell ref="B42:J42"/>
    <mergeCell ref="L42:N42"/>
    <mergeCell ref="B43:J43"/>
    <mergeCell ref="L43:N43"/>
    <mergeCell ref="B44:J44"/>
    <mergeCell ref="L44:N44"/>
    <mergeCell ref="B39:J39"/>
    <mergeCell ref="L39:N39"/>
    <mergeCell ref="B40:J40"/>
    <mergeCell ref="L40:N40"/>
    <mergeCell ref="B41:J41"/>
    <mergeCell ref="L41:N41"/>
    <mergeCell ref="B49:F49"/>
    <mergeCell ref="H49:J49"/>
    <mergeCell ref="L49:N49"/>
    <mergeCell ref="B50:F50"/>
    <mergeCell ref="H50:J50"/>
    <mergeCell ref="L50:N50"/>
    <mergeCell ref="B45:J45"/>
    <mergeCell ref="L45:N45"/>
    <mergeCell ref="B47:F47"/>
    <mergeCell ref="G47:J47"/>
    <mergeCell ref="K47:N47"/>
    <mergeCell ref="B48:F48"/>
    <mergeCell ref="H48:J48"/>
    <mergeCell ref="L48:N48"/>
    <mergeCell ref="B53:F53"/>
    <mergeCell ref="H53:J53"/>
    <mergeCell ref="L53:N53"/>
    <mergeCell ref="B54:F54"/>
    <mergeCell ref="H54:J54"/>
    <mergeCell ref="L54:N54"/>
    <mergeCell ref="B51:F51"/>
    <mergeCell ref="H51:J51"/>
    <mergeCell ref="L51:N51"/>
    <mergeCell ref="B52:F52"/>
    <mergeCell ref="H52:J52"/>
    <mergeCell ref="L52:N52"/>
    <mergeCell ref="A60:N60"/>
    <mergeCell ref="B57:F57"/>
    <mergeCell ref="H57:J57"/>
    <mergeCell ref="L57:N57"/>
    <mergeCell ref="B58:F58"/>
    <mergeCell ref="H58:J58"/>
    <mergeCell ref="L58:N58"/>
    <mergeCell ref="B55:F55"/>
    <mergeCell ref="H55:J55"/>
    <mergeCell ref="L55:N55"/>
    <mergeCell ref="B56:F56"/>
    <mergeCell ref="H56:J56"/>
    <mergeCell ref="L56:N56"/>
  </mergeCell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workbookViewId="0">
      <selection activeCell="D4" sqref="D4"/>
    </sheetView>
  </sheetViews>
  <sheetFormatPr baseColWidth="10" defaultRowHeight="14.4"/>
  <cols>
    <col min="2" max="2" width="33.88671875" bestFit="1" customWidth="1"/>
    <col min="3" max="3" width="21" customWidth="1"/>
    <col min="4" max="4" width="26" customWidth="1"/>
    <col min="5" max="5" width="24.109375" customWidth="1"/>
    <col min="6" max="6" width="19.5546875" customWidth="1"/>
    <col min="7" max="7" width="16.5546875" customWidth="1"/>
    <col min="8" max="8" width="15.33203125" customWidth="1"/>
  </cols>
  <sheetData>
    <row r="1" spans="1:8" ht="21">
      <c r="A1" s="276" t="s">
        <v>158</v>
      </c>
      <c r="B1" s="276"/>
      <c r="C1" s="276"/>
      <c r="D1" s="276"/>
      <c r="E1" s="276"/>
      <c r="F1" s="276"/>
      <c r="G1" s="276"/>
      <c r="H1" s="276"/>
    </row>
    <row r="2" spans="1:8" s="90" customFormat="1" ht="21">
      <c r="A2" s="89"/>
      <c r="B2" s="89"/>
      <c r="C2" s="89"/>
      <c r="D2" s="89"/>
      <c r="E2" s="89"/>
      <c r="F2" s="89"/>
    </row>
    <row r="3" spans="1:8">
      <c r="A3" s="97" t="s">
        <v>166</v>
      </c>
      <c r="B3" s="97" t="s">
        <v>159</v>
      </c>
      <c r="C3" s="97">
        <v>2020</v>
      </c>
      <c r="D3" s="97">
        <v>2021</v>
      </c>
      <c r="E3" s="97">
        <v>2022</v>
      </c>
      <c r="F3" s="97">
        <v>2023</v>
      </c>
      <c r="G3" s="97">
        <v>2024</v>
      </c>
      <c r="H3" s="97">
        <v>2025</v>
      </c>
    </row>
    <row r="4" spans="1:8">
      <c r="A4" s="11" t="s">
        <v>192</v>
      </c>
      <c r="B4" s="92" t="s">
        <v>160</v>
      </c>
      <c r="C4" s="93">
        <v>0</v>
      </c>
      <c r="D4" s="93">
        <v>100000000</v>
      </c>
      <c r="E4" s="93">
        <v>150000000</v>
      </c>
      <c r="F4" s="93">
        <v>120000000</v>
      </c>
      <c r="G4" s="93">
        <v>-20000000</v>
      </c>
      <c r="H4" s="93">
        <v>200000000</v>
      </c>
    </row>
    <row r="5" spans="1:8">
      <c r="A5" s="11" t="s">
        <v>162</v>
      </c>
      <c r="B5" s="94" t="s">
        <v>161</v>
      </c>
      <c r="C5" s="95"/>
      <c r="D5" s="95">
        <f>IF(D4&gt;0,(D4*20%),0)</f>
        <v>20000000</v>
      </c>
      <c r="E5" s="95">
        <f t="shared" ref="E5:H5" si="0">IF(E4&gt;0,(E4*20%),0)</f>
        <v>30000000</v>
      </c>
      <c r="F5" s="95">
        <f t="shared" si="0"/>
        <v>24000000</v>
      </c>
      <c r="G5" s="95">
        <f t="shared" si="0"/>
        <v>0</v>
      </c>
      <c r="H5" s="95">
        <f t="shared" si="0"/>
        <v>40000000</v>
      </c>
    </row>
    <row r="6" spans="1:8">
      <c r="A6" s="11" t="s">
        <v>162</v>
      </c>
      <c r="B6" s="11" t="s">
        <v>163</v>
      </c>
      <c r="C6" s="91"/>
      <c r="D6" s="96">
        <f>IF($C$7&gt;$D$5,$D$5,IF($C$7&lt;=$D$5,$C$7))</f>
        <v>20000000</v>
      </c>
      <c r="E6" s="96">
        <f>IF($D$7&gt;$E$5,$E$5,IF($D$7&lt;=$E$5,$D$7))</f>
        <v>30000000</v>
      </c>
      <c r="F6" s="96">
        <f>IF($E$7&gt;$F$5,$F$5,IF($E$7&lt;=$F$5,$E$7))</f>
        <v>24000000</v>
      </c>
      <c r="G6" s="96">
        <f>IF($F$7&gt;$G$5,$G$5,IF($F$7&lt;=$G$5,$F$7))</f>
        <v>0</v>
      </c>
      <c r="H6" s="96">
        <f>IF($G$7&gt;$H$5,$H$5,IF($G$7&lt;=$H$5,$G$7))</f>
        <v>40000000</v>
      </c>
    </row>
    <row r="7" spans="1:8">
      <c r="A7" s="11" t="s">
        <v>165</v>
      </c>
      <c r="B7" s="11" t="s">
        <v>164</v>
      </c>
      <c r="C7" s="91">
        <v>200000000</v>
      </c>
      <c r="D7" s="96">
        <f>C7-D6</f>
        <v>180000000</v>
      </c>
      <c r="E7" s="96">
        <f>D7-E6</f>
        <v>150000000</v>
      </c>
      <c r="F7" s="96">
        <f>E7-F6</f>
        <v>126000000</v>
      </c>
      <c r="G7" s="96">
        <f>F7-G6</f>
        <v>126000000</v>
      </c>
      <c r="H7" s="98">
        <f t="shared" ref="H7" si="1">G7-H6</f>
        <v>86000000</v>
      </c>
    </row>
    <row r="13" spans="1:8">
      <c r="E13" s="118"/>
    </row>
  </sheetData>
  <mergeCells count="1">
    <mergeCell ref="A1:H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
  <sheetViews>
    <sheetView showGridLines="0" workbookViewId="0">
      <selection activeCell="B7" sqref="B7"/>
    </sheetView>
  </sheetViews>
  <sheetFormatPr baseColWidth="10" defaultRowHeight="14.4"/>
  <cols>
    <col min="1" max="1" width="19.33203125" customWidth="1"/>
    <col min="2" max="2" width="15.109375" bestFit="1" customWidth="1"/>
    <col min="3" max="5" width="12.5546875" bestFit="1" customWidth="1"/>
    <col min="7" max="7" width="25.88671875" customWidth="1"/>
  </cols>
  <sheetData>
    <row r="2" spans="1:7" ht="21">
      <c r="A2" s="276" t="s">
        <v>169</v>
      </c>
      <c r="B2" s="276"/>
      <c r="C2" s="276"/>
      <c r="D2" s="276"/>
      <c r="E2" s="276"/>
      <c r="F2" s="276"/>
      <c r="G2" s="276"/>
    </row>
    <row r="3" spans="1:7" ht="21.6" thickBot="1">
      <c r="A3" s="89"/>
      <c r="B3" s="89"/>
      <c r="C3" s="89"/>
      <c r="D3" s="89"/>
      <c r="E3" s="89"/>
      <c r="F3" s="90"/>
    </row>
    <row r="4" spans="1:7" ht="29.4" thickBot="1">
      <c r="A4" s="101" t="s">
        <v>159</v>
      </c>
      <c r="B4" s="102">
        <v>2020</v>
      </c>
      <c r="C4" s="103">
        <v>2021</v>
      </c>
      <c r="D4" s="103">
        <v>2022</v>
      </c>
      <c r="E4" s="103">
        <v>2023</v>
      </c>
      <c r="F4" s="104">
        <v>2024</v>
      </c>
      <c r="G4" s="105" t="s">
        <v>170</v>
      </c>
    </row>
    <row r="5" spans="1:7" ht="27" customHeight="1">
      <c r="A5" s="106" t="s">
        <v>168</v>
      </c>
      <c r="B5" s="107">
        <v>100000000</v>
      </c>
      <c r="C5" s="108">
        <v>200000000</v>
      </c>
      <c r="D5" s="108">
        <v>250000000</v>
      </c>
      <c r="E5" s="108">
        <v>120000000</v>
      </c>
      <c r="F5" s="109">
        <v>80000000</v>
      </c>
      <c r="G5" s="99">
        <f>SUM(B5:F5)</f>
        <v>750000000</v>
      </c>
    </row>
    <row r="6" spans="1:7" ht="28.5" customHeight="1">
      <c r="A6" s="110" t="s">
        <v>182</v>
      </c>
      <c r="B6" s="107">
        <f>B5*10%</f>
        <v>10000000</v>
      </c>
      <c r="C6" s="108">
        <f t="shared" ref="C6:F6" si="0">C5*10%</f>
        <v>20000000</v>
      </c>
      <c r="D6" s="108">
        <f t="shared" si="0"/>
        <v>25000000</v>
      </c>
      <c r="E6" s="108">
        <f t="shared" si="0"/>
        <v>12000000</v>
      </c>
      <c r="F6" s="109">
        <f t="shared" si="0"/>
        <v>8000000</v>
      </c>
      <c r="G6" s="99">
        <f t="shared" ref="G6:G7" si="1">SUM(B6:F6)</f>
        <v>75000000</v>
      </c>
    </row>
    <row r="7" spans="1:7" ht="29.4" thickBot="1">
      <c r="A7" s="86" t="s">
        <v>167</v>
      </c>
      <c r="B7" s="111">
        <f>B5-B6</f>
        <v>90000000</v>
      </c>
      <c r="C7" s="112">
        <f t="shared" ref="C7:F7" si="2">C5-C6</f>
        <v>180000000</v>
      </c>
      <c r="D7" s="112">
        <f t="shared" si="2"/>
        <v>225000000</v>
      </c>
      <c r="E7" s="112">
        <f t="shared" si="2"/>
        <v>108000000</v>
      </c>
      <c r="F7" s="113">
        <f t="shared" si="2"/>
        <v>72000000</v>
      </c>
      <c r="G7" s="100">
        <f t="shared" si="1"/>
        <v>675000000</v>
      </c>
    </row>
  </sheetData>
  <mergeCells count="1">
    <mergeCell ref="A2:G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13" sqref="A13"/>
    </sheetView>
  </sheetViews>
  <sheetFormatPr baseColWidth="10" defaultRowHeight="14.4"/>
  <cols>
    <col min="1" max="1" width="115.88671875" bestFit="1" customWidth="1"/>
    <col min="2" max="2" width="11.44140625" style="1"/>
  </cols>
  <sheetData>
    <row r="1" spans="1:2">
      <c r="A1" s="277" t="s">
        <v>45</v>
      </c>
      <c r="B1" s="277"/>
    </row>
    <row r="2" spans="1:2">
      <c r="A2" s="13" t="s">
        <v>40</v>
      </c>
      <c r="B2" s="13" t="s">
        <v>46</v>
      </c>
    </row>
    <row r="3" spans="1:2">
      <c r="A3" s="11" t="s">
        <v>47</v>
      </c>
      <c r="B3" s="33">
        <v>15</v>
      </c>
    </row>
    <row r="4" spans="1:2">
      <c r="A4" s="11" t="s">
        <v>49</v>
      </c>
      <c r="B4" s="33">
        <v>16</v>
      </c>
    </row>
    <row r="5" spans="1:2">
      <c r="A5" s="12" t="s">
        <v>50</v>
      </c>
      <c r="B5" s="33">
        <v>17</v>
      </c>
    </row>
    <row r="6" spans="1:2">
      <c r="A6" s="11" t="s">
        <v>41</v>
      </c>
      <c r="B6" s="33">
        <v>18</v>
      </c>
    </row>
    <row r="7" spans="1:2">
      <c r="A7" s="11" t="s">
        <v>48</v>
      </c>
      <c r="B7" s="33">
        <v>19</v>
      </c>
    </row>
    <row r="8" spans="1:2">
      <c r="A8" s="11" t="s">
        <v>42</v>
      </c>
      <c r="B8" s="33">
        <v>20</v>
      </c>
    </row>
    <row r="9" spans="1:2">
      <c r="A9" s="11" t="s">
        <v>43</v>
      </c>
      <c r="B9" s="33">
        <v>21</v>
      </c>
    </row>
    <row r="10" spans="1:2">
      <c r="A10" s="11" t="s">
        <v>44</v>
      </c>
      <c r="B10" s="33">
        <v>23</v>
      </c>
    </row>
    <row r="13" spans="1:2">
      <c r="A13" t="s">
        <v>154</v>
      </c>
    </row>
    <row r="14" spans="1:2">
      <c r="A14" t="s">
        <v>156</v>
      </c>
    </row>
    <row r="15" spans="1:2">
      <c r="A15" t="s">
        <v>155</v>
      </c>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22"/>
  <sheetViews>
    <sheetView topLeftCell="A16" workbookViewId="0">
      <selection activeCell="F11" sqref="F11"/>
    </sheetView>
  </sheetViews>
  <sheetFormatPr baseColWidth="10" defaultRowHeight="14.4"/>
  <cols>
    <col min="2" max="2" width="24.33203125" style="3" customWidth="1"/>
    <col min="3" max="3" width="40.44140625" style="3" customWidth="1"/>
    <col min="5" max="5" width="27.5546875" customWidth="1"/>
    <col min="6" max="6" width="29" customWidth="1"/>
    <col min="7" max="7" width="23.33203125" customWidth="1"/>
  </cols>
  <sheetData>
    <row r="3" spans="2:7">
      <c r="B3" s="278" t="s">
        <v>9</v>
      </c>
      <c r="C3" s="278"/>
      <c r="E3" s="279" t="s">
        <v>10</v>
      </c>
      <c r="F3" s="279"/>
      <c r="G3" s="279"/>
    </row>
    <row r="4" spans="2:7" ht="27" customHeight="1">
      <c r="B4" s="5" t="s">
        <v>5</v>
      </c>
      <c r="C4" s="5" t="s">
        <v>6</v>
      </c>
      <c r="E4" s="5" t="s">
        <v>5</v>
      </c>
      <c r="F4" s="8" t="s">
        <v>7</v>
      </c>
      <c r="G4" s="5" t="s">
        <v>11</v>
      </c>
    </row>
    <row r="5" spans="2:7" ht="25.5" customHeight="1">
      <c r="B5" s="7" t="s">
        <v>0</v>
      </c>
      <c r="C5" s="6" t="s">
        <v>1</v>
      </c>
      <c r="E5" s="7" t="s">
        <v>0</v>
      </c>
      <c r="F5" s="6" t="s">
        <v>1</v>
      </c>
      <c r="G5" s="10" t="s">
        <v>25</v>
      </c>
    </row>
    <row r="6" spans="2:7" ht="27.75" customHeight="1">
      <c r="B6" s="7" t="s">
        <v>12</v>
      </c>
      <c r="C6" s="6" t="s">
        <v>8</v>
      </c>
      <c r="E6" s="7" t="s">
        <v>12</v>
      </c>
      <c r="F6" s="6" t="s">
        <v>8</v>
      </c>
      <c r="G6" s="10" t="s">
        <v>4</v>
      </c>
    </row>
    <row r="7" spans="2:7" s="2" customFormat="1" ht="27.75" customHeight="1">
      <c r="B7" s="7" t="s">
        <v>13</v>
      </c>
      <c r="C7" s="6" t="s">
        <v>15</v>
      </c>
      <c r="E7" s="7" t="s">
        <v>13</v>
      </c>
      <c r="F7" s="6" t="s">
        <v>39</v>
      </c>
      <c r="G7" s="10" t="s">
        <v>2</v>
      </c>
    </row>
    <row r="8" spans="2:7" ht="24.6" customHeight="1">
      <c r="B8" s="7" t="s">
        <v>14</v>
      </c>
      <c r="C8" s="6" t="s">
        <v>16</v>
      </c>
      <c r="E8" s="7" t="s">
        <v>14</v>
      </c>
      <c r="F8" s="6" t="s">
        <v>27</v>
      </c>
    </row>
    <row r="9" spans="2:7" ht="28.8">
      <c r="C9" s="6" t="s">
        <v>17</v>
      </c>
      <c r="E9" s="7" t="s">
        <v>26</v>
      </c>
      <c r="F9" s="6" t="s">
        <v>15</v>
      </c>
    </row>
    <row r="10" spans="2:7" ht="28.8">
      <c r="C10" s="6" t="s">
        <v>18</v>
      </c>
      <c r="E10" s="7" t="s">
        <v>37</v>
      </c>
      <c r="F10" s="6" t="s">
        <v>16</v>
      </c>
    </row>
    <row r="11" spans="2:7" ht="28.8">
      <c r="C11" s="6" t="s">
        <v>19</v>
      </c>
      <c r="F11" s="6" t="s">
        <v>17</v>
      </c>
    </row>
    <row r="12" spans="2:7">
      <c r="C12" s="6" t="s">
        <v>21</v>
      </c>
      <c r="F12" s="6" t="s">
        <v>18</v>
      </c>
    </row>
    <row r="13" spans="2:7">
      <c r="C13" s="6" t="s">
        <v>20</v>
      </c>
      <c r="F13" s="6" t="s">
        <v>28</v>
      </c>
    </row>
    <row r="14" spans="2:7">
      <c r="C14" s="6" t="s">
        <v>3</v>
      </c>
      <c r="F14" s="6" t="s">
        <v>29</v>
      </c>
    </row>
    <row r="15" spans="2:7" ht="50.25" customHeight="1">
      <c r="C15" s="6" t="s">
        <v>23</v>
      </c>
      <c r="F15" s="6" t="s">
        <v>3</v>
      </c>
    </row>
    <row r="16" spans="2:7" ht="51.75" customHeight="1">
      <c r="C16" s="6" t="s">
        <v>24</v>
      </c>
      <c r="F16" s="6" t="s">
        <v>30</v>
      </c>
    </row>
    <row r="17" spans="3:6" ht="28.8">
      <c r="C17" s="6" t="s">
        <v>22</v>
      </c>
      <c r="F17" s="6" t="s">
        <v>31</v>
      </c>
    </row>
    <row r="18" spans="3:6" ht="43.2">
      <c r="C18" s="6" t="s">
        <v>38</v>
      </c>
      <c r="F18" s="6" t="s">
        <v>32</v>
      </c>
    </row>
    <row r="19" spans="3:6" ht="28.8">
      <c r="F19" s="6" t="s">
        <v>33</v>
      </c>
    </row>
    <row r="20" spans="3:6" ht="57.6">
      <c r="F20" s="9" t="s">
        <v>34</v>
      </c>
    </row>
    <row r="21" spans="3:6" ht="24" customHeight="1">
      <c r="F21" s="9" t="s">
        <v>35</v>
      </c>
    </row>
    <row r="22" spans="3:6" ht="72">
      <c r="F22" s="9" t="s">
        <v>36</v>
      </c>
    </row>
  </sheetData>
  <sheetProtection algorithmName="SHA-512" hashValue="+5NSdYHJQqALgRLKbgPz0XizqQPGP7oJXHVw2kZMHArgGgHA74xPqyOgURlMybUcTRO+pyb5gHZ08jP97ehwhw==" saltValue="dv0aEF9HbJylO65xuFKwoA==" spinCount="100000" sheet="1" objects="1" scenarios="1"/>
  <mergeCells count="2">
    <mergeCell ref="B3:C3"/>
    <mergeCell ref="E3:G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showGridLines="0" topLeftCell="A22" workbookViewId="0">
      <selection activeCell="A36" sqref="A36"/>
    </sheetView>
  </sheetViews>
  <sheetFormatPr baseColWidth="10" defaultRowHeight="14.4"/>
  <cols>
    <col min="1" max="1" width="172.44140625" customWidth="1"/>
  </cols>
  <sheetData>
    <row r="1" spans="1:1" ht="21">
      <c r="A1" s="120" t="s">
        <v>215</v>
      </c>
    </row>
    <row r="2" spans="1:1" ht="17.399999999999999">
      <c r="A2" s="124" t="s">
        <v>193</v>
      </c>
    </row>
    <row r="3" spans="1:1">
      <c r="A3" s="121" t="s">
        <v>194</v>
      </c>
    </row>
    <row r="4" spans="1:1">
      <c r="A4" s="122" t="s">
        <v>195</v>
      </c>
    </row>
    <row r="5" spans="1:1">
      <c r="A5" s="123" t="s">
        <v>199</v>
      </c>
    </row>
    <row r="6" spans="1:1">
      <c r="A6" s="123" t="s">
        <v>200</v>
      </c>
    </row>
    <row r="7" spans="1:1">
      <c r="A7" s="123" t="s">
        <v>201</v>
      </c>
    </row>
    <row r="8" spans="1:1">
      <c r="A8" s="123" t="s">
        <v>202</v>
      </c>
    </row>
    <row r="9" spans="1:1">
      <c r="A9" s="123" t="s">
        <v>203</v>
      </c>
    </row>
    <row r="10" spans="1:1">
      <c r="A10" s="123" t="s">
        <v>204</v>
      </c>
    </row>
    <row r="11" spans="1:1">
      <c r="A11" s="123" t="s">
        <v>205</v>
      </c>
    </row>
    <row r="12" spans="1:1">
      <c r="A12" s="123" t="s">
        <v>206</v>
      </c>
    </row>
    <row r="13" spans="1:1" ht="40.799999999999997">
      <c r="A13" s="131" t="s">
        <v>209</v>
      </c>
    </row>
    <row r="14" spans="1:1" ht="27.6">
      <c r="A14" s="123" t="s">
        <v>207</v>
      </c>
    </row>
    <row r="15" spans="1:1" ht="41.4">
      <c r="A15" s="123" t="s">
        <v>208</v>
      </c>
    </row>
    <row r="16" spans="1:1">
      <c r="A16" s="123"/>
    </row>
    <row r="17" spans="1:1" ht="41.4">
      <c r="A17" s="122" t="s">
        <v>196</v>
      </c>
    </row>
    <row r="18" spans="1:1">
      <c r="A18" s="122" t="s">
        <v>197</v>
      </c>
    </row>
    <row r="19" spans="1:1" ht="34.799999999999997">
      <c r="A19" s="130" t="s">
        <v>198</v>
      </c>
    </row>
    <row r="22" spans="1:1" ht="17.399999999999999">
      <c r="A22" s="124" t="s">
        <v>210</v>
      </c>
    </row>
    <row r="23" spans="1:1" ht="27.6">
      <c r="A23" s="122" t="s">
        <v>211</v>
      </c>
    </row>
    <row r="24" spans="1:1" ht="27.6">
      <c r="A24" s="123" t="s">
        <v>213</v>
      </c>
    </row>
    <row r="25" spans="1:1" ht="41.4">
      <c r="A25" s="123" t="s">
        <v>214</v>
      </c>
    </row>
    <row r="26" spans="1:1" ht="36">
      <c r="A26" s="133" t="s">
        <v>212</v>
      </c>
    </row>
    <row r="27" spans="1:1">
      <c r="A27" s="12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election activeCell="A13" sqref="A13"/>
    </sheetView>
  </sheetViews>
  <sheetFormatPr baseColWidth="10" defaultRowHeight="14.4"/>
  <cols>
    <col min="1" max="1" width="157.33203125" customWidth="1"/>
  </cols>
  <sheetData>
    <row r="1" spans="1:1">
      <c r="A1" s="125" t="s">
        <v>216</v>
      </c>
    </row>
    <row r="2" spans="1:1">
      <c r="A2" s="126" t="s">
        <v>217</v>
      </c>
    </row>
    <row r="3" spans="1:1">
      <c r="A3" s="127"/>
    </row>
    <row r="4" spans="1:1">
      <c r="A4" s="126" t="s">
        <v>218</v>
      </c>
    </row>
    <row r="5" spans="1:1">
      <c r="A5" s="127"/>
    </row>
    <row r="6" spans="1:1">
      <c r="A6" s="126" t="s">
        <v>219</v>
      </c>
    </row>
    <row r="7" spans="1:1">
      <c r="A7" s="128" t="s">
        <v>220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V180"/>
  <sheetViews>
    <sheetView showGridLines="0" topLeftCell="A34" workbookViewId="0">
      <selection activeCell="A132" sqref="A132"/>
    </sheetView>
  </sheetViews>
  <sheetFormatPr baseColWidth="10" defaultRowHeight="14.4"/>
  <cols>
    <col min="16" max="16" width="16.88671875" customWidth="1"/>
  </cols>
  <sheetData>
    <row r="8" spans="11:16" ht="28.5" customHeight="1"/>
    <row r="9" spans="11:16" ht="39" customHeight="1"/>
    <row r="13" spans="11:16" ht="15" thickBot="1"/>
    <row r="14" spans="11:16">
      <c r="K14" s="134" t="s">
        <v>171</v>
      </c>
      <c r="L14" s="135"/>
      <c r="M14" s="135"/>
      <c r="N14" s="135"/>
      <c r="O14" s="135"/>
      <c r="P14" s="136"/>
    </row>
    <row r="15" spans="11:16">
      <c r="K15" s="137"/>
      <c r="L15" s="138"/>
      <c r="M15" s="138"/>
      <c r="N15" s="138"/>
      <c r="O15" s="138"/>
      <c r="P15" s="139"/>
    </row>
    <row r="16" spans="11:16" ht="15" thickBot="1">
      <c r="K16" s="115"/>
      <c r="L16" s="116"/>
      <c r="M16" s="116"/>
      <c r="N16" s="116"/>
      <c r="O16" s="116"/>
      <c r="P16" s="117"/>
    </row>
    <row r="17" spans="1:22" ht="3.75" customHeight="1" thickBot="1">
      <c r="L17" s="3"/>
      <c r="M17" s="3"/>
      <c r="N17" s="3"/>
      <c r="O17" s="3"/>
      <c r="P17" s="3"/>
    </row>
    <row r="18" spans="1:22" ht="35.25" customHeight="1">
      <c r="K18" s="140" t="s">
        <v>172</v>
      </c>
      <c r="L18" s="141"/>
      <c r="M18" s="141"/>
      <c r="N18" s="141"/>
      <c r="O18" s="141"/>
      <c r="P18" s="142"/>
      <c r="Q18" s="114"/>
      <c r="R18" s="114"/>
      <c r="S18" s="114"/>
      <c r="T18" s="114"/>
      <c r="U18" s="114"/>
      <c r="V18" s="114"/>
    </row>
    <row r="19" spans="1:22" ht="51.75" customHeight="1">
      <c r="A19" s="114"/>
      <c r="B19" s="114"/>
      <c r="C19" s="114"/>
      <c r="D19" s="114"/>
      <c r="E19" s="114"/>
      <c r="F19" s="114"/>
      <c r="G19" s="114"/>
      <c r="H19" s="114"/>
      <c r="I19" s="114"/>
      <c r="J19" s="114"/>
      <c r="K19" s="143"/>
      <c r="L19" s="144"/>
      <c r="M19" s="144"/>
      <c r="N19" s="144"/>
      <c r="O19" s="144"/>
      <c r="P19" s="145"/>
      <c r="Q19" s="114"/>
      <c r="R19" s="114"/>
      <c r="S19" s="114"/>
      <c r="T19" s="114"/>
      <c r="U19" s="114"/>
      <c r="V19" s="114"/>
    </row>
    <row r="20" spans="1:22" ht="32.25" customHeight="1" thickBot="1">
      <c r="K20" s="146"/>
      <c r="L20" s="147"/>
      <c r="M20" s="147"/>
      <c r="N20" s="147"/>
      <c r="O20" s="147"/>
      <c r="P20" s="148"/>
      <c r="Q20" s="114"/>
      <c r="R20" s="114"/>
      <c r="S20" s="114"/>
      <c r="T20" s="114"/>
      <c r="U20" s="114"/>
      <c r="V20" s="114"/>
    </row>
    <row r="21" spans="1:22" ht="14.25" customHeight="1">
      <c r="K21" s="134" t="s">
        <v>173</v>
      </c>
      <c r="L21" s="135"/>
      <c r="M21" s="135"/>
      <c r="N21" s="135"/>
      <c r="O21" s="135"/>
      <c r="P21" s="136"/>
    </row>
    <row r="22" spans="1:22" ht="29.25" customHeight="1">
      <c r="K22" s="137"/>
      <c r="L22" s="138"/>
      <c r="M22" s="138"/>
      <c r="N22" s="138"/>
      <c r="O22" s="138"/>
      <c r="P22" s="139"/>
    </row>
    <row r="23" spans="1:22" ht="33" customHeight="1">
      <c r="K23" s="137"/>
      <c r="L23" s="138"/>
      <c r="M23" s="138"/>
      <c r="N23" s="138"/>
      <c r="O23" s="138"/>
      <c r="P23" s="139"/>
    </row>
    <row r="24" spans="1:22" ht="15" thickBot="1">
      <c r="K24" s="151"/>
      <c r="L24" s="152"/>
      <c r="M24" s="152"/>
      <c r="N24" s="152"/>
      <c r="O24" s="152"/>
      <c r="P24" s="153"/>
    </row>
    <row r="25" spans="1:22">
      <c r="K25" s="134" t="s">
        <v>174</v>
      </c>
      <c r="L25" s="135"/>
      <c r="M25" s="135"/>
      <c r="N25" s="135"/>
      <c r="O25" s="135"/>
      <c r="P25" s="136"/>
    </row>
    <row r="26" spans="1:22">
      <c r="K26" s="137"/>
      <c r="L26" s="138"/>
      <c r="M26" s="138"/>
      <c r="N26" s="138"/>
      <c r="O26" s="138"/>
      <c r="P26" s="139"/>
    </row>
    <row r="27" spans="1:22">
      <c r="K27" s="137"/>
      <c r="L27" s="138"/>
      <c r="M27" s="138"/>
      <c r="N27" s="138"/>
      <c r="O27" s="138"/>
      <c r="P27" s="139"/>
    </row>
    <row r="28" spans="1:22">
      <c r="K28" s="137"/>
      <c r="L28" s="138"/>
      <c r="M28" s="138"/>
      <c r="N28" s="138"/>
      <c r="O28" s="138"/>
      <c r="P28" s="139"/>
    </row>
    <row r="29" spans="1:22" ht="15" thickBot="1">
      <c r="K29" s="151"/>
      <c r="L29" s="152"/>
      <c r="M29" s="152"/>
      <c r="N29" s="152"/>
      <c r="O29" s="152"/>
      <c r="P29" s="153"/>
    </row>
    <row r="36" spans="10:16" ht="15" thickBot="1"/>
    <row r="37" spans="10:16">
      <c r="J37" s="134" t="s">
        <v>175</v>
      </c>
      <c r="K37" s="135"/>
      <c r="L37" s="135"/>
      <c r="M37" s="135"/>
      <c r="N37" s="135"/>
      <c r="O37" s="135"/>
      <c r="P37" s="136"/>
    </row>
    <row r="38" spans="10:16">
      <c r="J38" s="137"/>
      <c r="K38" s="138"/>
      <c r="L38" s="138"/>
      <c r="M38" s="138"/>
      <c r="N38" s="138"/>
      <c r="O38" s="138"/>
      <c r="P38" s="139"/>
    </row>
    <row r="39" spans="10:16" ht="15" thickBot="1">
      <c r="J39" s="151"/>
      <c r="K39" s="152"/>
      <c r="L39" s="152"/>
      <c r="M39" s="152"/>
      <c r="N39" s="152"/>
      <c r="O39" s="152"/>
      <c r="P39" s="153"/>
    </row>
    <row r="40" spans="10:16" ht="15" customHeight="1">
      <c r="J40" s="134" t="s">
        <v>176</v>
      </c>
      <c r="K40" s="135"/>
      <c r="L40" s="135"/>
      <c r="M40" s="135"/>
      <c r="N40" s="135"/>
      <c r="O40" s="135"/>
      <c r="P40" s="136"/>
    </row>
    <row r="41" spans="10:16" ht="15" thickBot="1">
      <c r="J41" s="151"/>
      <c r="K41" s="152"/>
      <c r="L41" s="152"/>
      <c r="M41" s="152"/>
      <c r="N41" s="152"/>
      <c r="O41" s="152"/>
      <c r="P41" s="153"/>
    </row>
    <row r="42" spans="10:16">
      <c r="J42" s="134" t="s">
        <v>177</v>
      </c>
      <c r="K42" s="135"/>
      <c r="L42" s="135"/>
      <c r="M42" s="135"/>
      <c r="N42" s="135"/>
      <c r="O42" s="135"/>
      <c r="P42" s="136"/>
    </row>
    <row r="43" spans="10:16" ht="15" thickBot="1">
      <c r="J43" s="151"/>
      <c r="K43" s="152"/>
      <c r="L43" s="152"/>
      <c r="M43" s="152"/>
      <c r="N43" s="152"/>
      <c r="O43" s="152"/>
      <c r="P43" s="153"/>
    </row>
    <row r="44" spans="10:16" ht="15" thickBot="1"/>
    <row r="45" spans="10:16">
      <c r="J45" s="134" t="s">
        <v>178</v>
      </c>
      <c r="K45" s="135"/>
      <c r="L45" s="135"/>
      <c r="M45" s="135"/>
      <c r="N45" s="135"/>
      <c r="O45" s="135"/>
      <c r="P45" s="136"/>
    </row>
    <row r="46" spans="10:16">
      <c r="J46" s="137"/>
      <c r="K46" s="138"/>
      <c r="L46" s="138"/>
      <c r="M46" s="138"/>
      <c r="N46" s="138"/>
      <c r="O46" s="138"/>
      <c r="P46" s="139"/>
    </row>
    <row r="47" spans="10:16" ht="15" thickBot="1">
      <c r="J47" s="151"/>
      <c r="K47" s="152"/>
      <c r="L47" s="152"/>
      <c r="M47" s="152"/>
      <c r="N47" s="152"/>
      <c r="O47" s="152"/>
      <c r="P47" s="153"/>
    </row>
    <row r="48" spans="10:16">
      <c r="J48" s="134" t="s">
        <v>179</v>
      </c>
      <c r="K48" s="135"/>
      <c r="L48" s="135"/>
      <c r="M48" s="135"/>
      <c r="N48" s="135"/>
      <c r="O48" s="135"/>
      <c r="P48" s="136"/>
    </row>
    <row r="49" spans="1:16">
      <c r="J49" s="137"/>
      <c r="K49" s="138"/>
      <c r="L49" s="138"/>
      <c r="M49" s="138"/>
      <c r="N49" s="138"/>
      <c r="O49" s="138"/>
      <c r="P49" s="139"/>
    </row>
    <row r="50" spans="1:16" ht="15" thickBot="1">
      <c r="J50" s="151"/>
      <c r="K50" s="152"/>
      <c r="L50" s="152"/>
      <c r="M50" s="152"/>
      <c r="N50" s="152"/>
      <c r="O50" s="152"/>
      <c r="P50" s="153"/>
    </row>
    <row r="51" spans="1:16" ht="15" thickBot="1"/>
    <row r="52" spans="1:16">
      <c r="J52" s="134" t="s">
        <v>180</v>
      </c>
      <c r="K52" s="135"/>
      <c r="L52" s="135"/>
      <c r="M52" s="135"/>
      <c r="N52" s="135"/>
      <c r="O52" s="135"/>
      <c r="P52" s="136"/>
    </row>
    <row r="53" spans="1:16">
      <c r="J53" s="137"/>
      <c r="K53" s="138"/>
      <c r="L53" s="138"/>
      <c r="M53" s="138"/>
      <c r="N53" s="138"/>
      <c r="O53" s="138"/>
      <c r="P53" s="139"/>
    </row>
    <row r="54" spans="1:16" ht="30.75" customHeight="1" thickBot="1">
      <c r="J54" s="151"/>
      <c r="K54" s="152"/>
      <c r="L54" s="152"/>
      <c r="M54" s="152"/>
      <c r="N54" s="152"/>
      <c r="O54" s="152"/>
      <c r="P54" s="153"/>
    </row>
    <row r="55" spans="1:16">
      <c r="J55" s="134" t="s">
        <v>181</v>
      </c>
      <c r="K55" s="135"/>
      <c r="L55" s="135"/>
      <c r="M55" s="135"/>
      <c r="N55" s="135"/>
      <c r="O55" s="135"/>
      <c r="P55" s="136"/>
    </row>
    <row r="56" spans="1:16">
      <c r="J56" s="137"/>
      <c r="K56" s="138"/>
      <c r="L56" s="138"/>
      <c r="M56" s="138"/>
      <c r="N56" s="138"/>
      <c r="O56" s="138"/>
      <c r="P56" s="139"/>
    </row>
    <row r="57" spans="1:16">
      <c r="J57" s="137"/>
      <c r="K57" s="138"/>
      <c r="L57" s="138"/>
      <c r="M57" s="138"/>
      <c r="N57" s="138"/>
      <c r="O57" s="138"/>
      <c r="P57" s="139"/>
    </row>
    <row r="58" spans="1:16" ht="15" thickBot="1">
      <c r="J58" s="151"/>
      <c r="K58" s="152"/>
      <c r="L58" s="152"/>
      <c r="M58" s="152"/>
      <c r="N58" s="152"/>
      <c r="O58" s="152"/>
      <c r="P58" s="153"/>
    </row>
    <row r="61" spans="1:16">
      <c r="A61" s="4" t="s">
        <v>131</v>
      </c>
      <c r="B61" s="4"/>
      <c r="C61" s="4"/>
      <c r="D61" s="4"/>
      <c r="E61" s="4"/>
      <c r="F61" s="4"/>
      <c r="G61" s="4"/>
      <c r="H61" s="4"/>
      <c r="I61" s="4"/>
    </row>
    <row r="62" spans="1:16">
      <c r="A62" s="4" t="s">
        <v>132</v>
      </c>
      <c r="B62" s="4"/>
      <c r="C62" s="4"/>
      <c r="D62" s="4"/>
      <c r="E62" s="4"/>
      <c r="F62" s="4"/>
      <c r="G62" s="4"/>
      <c r="H62" s="4"/>
      <c r="I62" s="4"/>
    </row>
    <row r="63" spans="1:16">
      <c r="A63" s="149" t="s">
        <v>183</v>
      </c>
      <c r="B63" s="149"/>
      <c r="C63" s="149"/>
      <c r="D63" s="149"/>
      <c r="E63" s="149"/>
      <c r="F63" s="149"/>
      <c r="G63" s="149"/>
      <c r="H63" s="149"/>
      <c r="I63" s="149"/>
      <c r="J63" s="149"/>
      <c r="K63" s="149"/>
      <c r="L63" s="149"/>
      <c r="M63" s="149"/>
      <c r="N63" s="149"/>
      <c r="O63" s="149"/>
    </row>
    <row r="64" spans="1:16">
      <c r="A64" s="149"/>
      <c r="B64" s="149"/>
      <c r="C64" s="149"/>
      <c r="D64" s="149"/>
      <c r="E64" s="149"/>
      <c r="F64" s="149"/>
      <c r="G64" s="149"/>
      <c r="H64" s="149"/>
      <c r="I64" s="149"/>
      <c r="J64" s="149"/>
      <c r="K64" s="149"/>
      <c r="L64" s="149"/>
      <c r="M64" s="149"/>
      <c r="N64" s="149"/>
      <c r="O64" s="149"/>
    </row>
    <row r="65" spans="1:15">
      <c r="A65" s="149"/>
      <c r="B65" s="149"/>
      <c r="C65" s="149"/>
      <c r="D65" s="149"/>
      <c r="E65" s="149"/>
      <c r="F65" s="149"/>
      <c r="G65" s="149"/>
      <c r="H65" s="149"/>
      <c r="I65" s="149"/>
      <c r="J65" s="149"/>
      <c r="K65" s="149"/>
      <c r="L65" s="149"/>
      <c r="M65" s="149"/>
      <c r="N65" s="149"/>
      <c r="O65" s="149"/>
    </row>
    <row r="70" spans="1:15">
      <c r="A70" t="s">
        <v>184</v>
      </c>
    </row>
    <row r="71" spans="1:15">
      <c r="A71" s="150" t="s">
        <v>185</v>
      </c>
      <c r="B71" s="150"/>
      <c r="C71" s="150"/>
      <c r="D71" s="150"/>
      <c r="E71" s="150"/>
      <c r="F71" s="150"/>
      <c r="G71" s="150"/>
      <c r="H71" s="150"/>
      <c r="I71" s="150"/>
      <c r="J71" s="150"/>
      <c r="K71" s="150"/>
      <c r="L71" s="150"/>
      <c r="M71" s="150"/>
      <c r="N71" s="150"/>
      <c r="O71" s="150"/>
    </row>
    <row r="72" spans="1:15">
      <c r="A72" s="150"/>
      <c r="B72" s="150"/>
      <c r="C72" s="150"/>
      <c r="D72" s="150"/>
      <c r="E72" s="150"/>
      <c r="F72" s="150"/>
      <c r="G72" s="150"/>
      <c r="H72" s="150"/>
      <c r="I72" s="150"/>
      <c r="J72" s="150"/>
      <c r="K72" s="150"/>
      <c r="L72" s="150"/>
      <c r="M72" s="150"/>
      <c r="N72" s="150"/>
      <c r="O72" s="150"/>
    </row>
    <row r="73" spans="1:15">
      <c r="A73" s="150"/>
      <c r="B73" s="150"/>
      <c r="C73" s="150"/>
      <c r="D73" s="150"/>
      <c r="E73" s="150"/>
      <c r="F73" s="150"/>
      <c r="G73" s="150"/>
      <c r="H73" s="150"/>
      <c r="I73" s="150"/>
      <c r="J73" s="150"/>
      <c r="K73" s="150"/>
      <c r="L73" s="150"/>
      <c r="M73" s="150"/>
      <c r="N73" s="150"/>
      <c r="O73" s="150"/>
    </row>
    <row r="91" spans="1:15">
      <c r="A91" s="150" t="s">
        <v>186</v>
      </c>
      <c r="B91" s="150"/>
      <c r="C91" s="150"/>
      <c r="D91" s="150"/>
      <c r="E91" s="150"/>
      <c r="F91" s="150"/>
      <c r="G91" s="150"/>
      <c r="H91" s="150"/>
      <c r="I91" s="150"/>
      <c r="J91" s="150"/>
      <c r="K91" s="150"/>
      <c r="L91" s="150"/>
      <c r="M91" s="150"/>
      <c r="N91" s="150"/>
      <c r="O91" s="150"/>
    </row>
    <row r="92" spans="1:15">
      <c r="A92" s="150"/>
      <c r="B92" s="150"/>
      <c r="C92" s="150"/>
      <c r="D92" s="150"/>
      <c r="E92" s="150"/>
      <c r="F92" s="150"/>
      <c r="G92" s="150"/>
      <c r="H92" s="150"/>
      <c r="I92" s="150"/>
      <c r="J92" s="150"/>
      <c r="K92" s="150"/>
      <c r="L92" s="150"/>
      <c r="M92" s="150"/>
      <c r="N92" s="150"/>
      <c r="O92" s="150"/>
    </row>
    <row r="111" spans="1:15">
      <c r="A111" s="154" t="s">
        <v>187</v>
      </c>
      <c r="B111" s="154"/>
      <c r="C111" s="154"/>
      <c r="D111" s="154"/>
      <c r="E111" s="154"/>
      <c r="F111" s="154"/>
      <c r="G111" s="154"/>
      <c r="H111" s="154"/>
      <c r="I111" s="154"/>
      <c r="J111" s="154"/>
      <c r="K111" s="154"/>
      <c r="L111" s="154"/>
      <c r="M111" s="154"/>
      <c r="N111" s="154"/>
      <c r="O111" s="154"/>
    </row>
    <row r="112" spans="1:15">
      <c r="A112" s="154"/>
      <c r="B112" s="154"/>
      <c r="C112" s="154"/>
      <c r="D112" s="154"/>
      <c r="E112" s="154"/>
      <c r="F112" s="154"/>
      <c r="G112" s="154"/>
      <c r="H112" s="154"/>
      <c r="I112" s="154"/>
      <c r="J112" s="154"/>
      <c r="K112" s="154"/>
      <c r="L112" s="154"/>
      <c r="M112" s="154"/>
      <c r="N112" s="154"/>
      <c r="O112" s="154"/>
    </row>
    <row r="113" spans="1:15">
      <c r="A113" s="154"/>
      <c r="B113" s="154"/>
      <c r="C113" s="154"/>
      <c r="D113" s="154"/>
      <c r="E113" s="154"/>
      <c r="F113" s="154"/>
      <c r="G113" s="154"/>
      <c r="H113" s="154"/>
      <c r="I113" s="154"/>
      <c r="J113" s="154"/>
      <c r="K113" s="154"/>
      <c r="L113" s="154"/>
      <c r="M113" s="154"/>
      <c r="N113" s="154"/>
      <c r="O113" s="154"/>
    </row>
    <row r="132" spans="1:1">
      <c r="A132" t="s">
        <v>188</v>
      </c>
    </row>
    <row r="151" spans="1:14">
      <c r="A151" s="154" t="s">
        <v>189</v>
      </c>
      <c r="B151" s="154"/>
      <c r="C151" s="154"/>
      <c r="D151" s="154"/>
      <c r="E151" s="154"/>
      <c r="F151" s="154"/>
      <c r="G151" s="154"/>
      <c r="H151" s="154"/>
      <c r="I151" s="154"/>
      <c r="J151" s="154"/>
      <c r="K151" s="154"/>
      <c r="L151" s="154"/>
      <c r="M151" s="154"/>
      <c r="N151" s="154"/>
    </row>
    <row r="152" spans="1:14">
      <c r="A152" s="154"/>
      <c r="B152" s="154"/>
      <c r="C152" s="154"/>
      <c r="D152" s="154"/>
      <c r="E152" s="154"/>
      <c r="F152" s="154"/>
      <c r="G152" s="154"/>
      <c r="H152" s="154"/>
      <c r="I152" s="154"/>
      <c r="J152" s="154"/>
      <c r="K152" s="154"/>
      <c r="L152" s="154"/>
      <c r="M152" s="154"/>
      <c r="N152" s="154"/>
    </row>
    <row r="153" spans="1:14">
      <c r="A153" s="154"/>
      <c r="B153" s="154"/>
      <c r="C153" s="154"/>
      <c r="D153" s="154"/>
      <c r="E153" s="154"/>
      <c r="F153" s="154"/>
      <c r="G153" s="154"/>
      <c r="H153" s="154"/>
      <c r="I153" s="154"/>
      <c r="J153" s="154"/>
      <c r="K153" s="154"/>
      <c r="L153" s="154"/>
      <c r="M153" s="154"/>
      <c r="N153" s="154"/>
    </row>
    <row r="176" spans="1:13" ht="15" customHeight="1">
      <c r="A176" s="154" t="s">
        <v>191</v>
      </c>
      <c r="B176" s="154"/>
      <c r="C176" s="154"/>
      <c r="D176" s="154"/>
      <c r="E176" s="154"/>
      <c r="F176" s="154"/>
      <c r="G176" s="154"/>
      <c r="H176" s="154"/>
      <c r="I176" s="154"/>
      <c r="J176" s="154"/>
      <c r="K176" s="154"/>
      <c r="L176" s="154"/>
      <c r="M176" s="154"/>
    </row>
    <row r="177" spans="1:13">
      <c r="A177" s="154"/>
      <c r="B177" s="154"/>
      <c r="C177" s="154"/>
      <c r="D177" s="154"/>
      <c r="E177" s="154"/>
      <c r="F177" s="154"/>
      <c r="G177" s="154"/>
      <c r="H177" s="154"/>
      <c r="I177" s="154"/>
      <c r="J177" s="154"/>
      <c r="K177" s="154"/>
      <c r="L177" s="154"/>
      <c r="M177" s="154"/>
    </row>
    <row r="178" spans="1:13" ht="39.9" customHeight="1">
      <c r="A178" s="154" t="s">
        <v>190</v>
      </c>
      <c r="B178" s="154"/>
      <c r="C178" s="154"/>
      <c r="D178" s="154"/>
      <c r="E178" s="154"/>
      <c r="F178" s="154"/>
      <c r="G178" s="154"/>
      <c r="H178" s="154"/>
      <c r="I178" s="154"/>
      <c r="J178" s="154"/>
      <c r="K178" s="154"/>
      <c r="L178" s="154"/>
      <c r="M178" s="154"/>
    </row>
    <row r="179" spans="1:13">
      <c r="A179" s="3"/>
      <c r="B179" s="3"/>
      <c r="C179" s="3"/>
      <c r="D179" s="3"/>
      <c r="E179" s="3"/>
      <c r="F179" s="3"/>
      <c r="G179" s="3"/>
      <c r="H179" s="3"/>
      <c r="I179" s="3"/>
      <c r="J179" s="3"/>
      <c r="K179" s="3"/>
      <c r="L179" s="3"/>
      <c r="M179" s="3"/>
    </row>
    <row r="180" spans="1:13">
      <c r="A180" s="3"/>
      <c r="B180" s="3"/>
      <c r="C180" s="3"/>
      <c r="D180" s="3"/>
      <c r="E180" s="3"/>
      <c r="F180" s="3"/>
      <c r="G180" s="3"/>
      <c r="H180" s="3"/>
      <c r="I180" s="3"/>
      <c r="J180" s="3"/>
      <c r="K180" s="3"/>
      <c r="L180" s="3"/>
      <c r="M180" s="3"/>
    </row>
  </sheetData>
  <mergeCells count="18">
    <mergeCell ref="A111:O113"/>
    <mergeCell ref="A151:N153"/>
    <mergeCell ref="A176:M177"/>
    <mergeCell ref="A178:M178"/>
    <mergeCell ref="K14:P15"/>
    <mergeCell ref="K18:P20"/>
    <mergeCell ref="A63:O65"/>
    <mergeCell ref="A71:O73"/>
    <mergeCell ref="A91:O92"/>
    <mergeCell ref="J45:P47"/>
    <mergeCell ref="J48:P50"/>
    <mergeCell ref="J52:P54"/>
    <mergeCell ref="J55:P58"/>
    <mergeCell ref="K21:P24"/>
    <mergeCell ref="K25:P29"/>
    <mergeCell ref="J37:P39"/>
    <mergeCell ref="J40:P41"/>
    <mergeCell ref="J42:P4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5"/>
  <sheetViews>
    <sheetView showGridLines="0" zoomScale="142" zoomScaleNormal="142" workbookViewId="0">
      <selection activeCell="L13" sqref="L13:N13"/>
    </sheetView>
  </sheetViews>
  <sheetFormatPr baseColWidth="10" defaultColWidth="11.44140625" defaultRowHeight="14.4"/>
  <cols>
    <col min="1" max="1" width="14.109375" style="31" customWidth="1"/>
    <col min="2" max="2" width="4.5546875" style="31" customWidth="1"/>
    <col min="3" max="3" width="4.33203125" style="31" customWidth="1"/>
    <col min="4" max="4" width="11.44140625" style="31"/>
    <col min="5" max="5" width="4" style="31" customWidth="1"/>
    <col min="6" max="6" width="22" style="31" customWidth="1"/>
    <col min="7" max="7" width="3.6640625" style="31" customWidth="1"/>
    <col min="8" max="8" width="7.44140625" style="31" customWidth="1"/>
    <col min="9" max="9" width="9.33203125" style="31" customWidth="1"/>
    <col min="10" max="12" width="5.109375" style="31" customWidth="1"/>
    <col min="13" max="13" width="4" style="31" customWidth="1"/>
    <col min="14" max="14" width="13" style="31" customWidth="1"/>
    <col min="15" max="15" width="14.6640625" style="31" customWidth="1"/>
    <col min="16" max="16" width="14.109375" style="31" hidden="1" customWidth="1"/>
    <col min="17" max="17" width="15.6640625" style="31" hidden="1" customWidth="1"/>
    <col min="18" max="18" width="5.44140625" style="31" customWidth="1"/>
    <col min="19" max="16384" width="11.44140625" style="31"/>
  </cols>
  <sheetData>
    <row r="1" spans="1:17" s="16" customFormat="1" ht="15.75" customHeight="1" thickBot="1">
      <c r="A1" s="53"/>
      <c r="B1" s="229" t="s">
        <v>52</v>
      </c>
      <c r="C1" s="230"/>
      <c r="D1" s="230"/>
      <c r="E1" s="230"/>
      <c r="F1" s="231"/>
      <c r="G1" s="14" t="s">
        <v>53</v>
      </c>
      <c r="H1" s="15"/>
      <c r="I1" s="15"/>
      <c r="J1" s="15"/>
      <c r="K1" s="15"/>
      <c r="L1" s="15"/>
      <c r="M1" s="15"/>
      <c r="N1" s="54"/>
    </row>
    <row r="2" spans="1:17" s="16" customFormat="1" ht="15" thickBot="1">
      <c r="A2" s="55"/>
      <c r="B2" s="17" t="s">
        <v>54</v>
      </c>
      <c r="C2" s="18"/>
      <c r="D2" s="18"/>
      <c r="E2" s="232"/>
      <c r="F2" s="233"/>
      <c r="G2" s="19" t="s">
        <v>0</v>
      </c>
      <c r="H2" s="56"/>
      <c r="I2" s="20" t="s">
        <v>55</v>
      </c>
      <c r="J2" s="56"/>
      <c r="K2" s="15"/>
      <c r="L2" s="15"/>
      <c r="M2" s="15"/>
      <c r="N2" s="54"/>
    </row>
    <row r="3" spans="1:17" s="16" customFormat="1" ht="15" thickBot="1">
      <c r="A3" s="55"/>
      <c r="B3" s="17" t="s">
        <v>56</v>
      </c>
      <c r="C3" s="18"/>
      <c r="D3" s="18"/>
      <c r="E3" s="18"/>
      <c r="F3" s="18"/>
      <c r="G3" s="234" t="s">
        <v>57</v>
      </c>
      <c r="H3" s="235"/>
      <c r="I3" s="235"/>
      <c r="J3" s="235"/>
      <c r="K3" s="235"/>
      <c r="L3" s="235"/>
      <c r="M3" s="235"/>
      <c r="N3" s="236"/>
    </row>
    <row r="4" spans="1:17" s="16" customFormat="1" ht="15" thickBot="1">
      <c r="A4" s="55"/>
      <c r="B4" s="217"/>
      <c r="C4" s="218"/>
      <c r="D4" s="218"/>
      <c r="E4" s="218"/>
      <c r="F4" s="219"/>
      <c r="G4" s="237"/>
      <c r="H4" s="238"/>
      <c r="I4" s="238"/>
      <c r="J4" s="238"/>
      <c r="K4" s="238"/>
      <c r="L4" s="238"/>
      <c r="M4" s="238"/>
      <c r="N4" s="239"/>
    </row>
    <row r="5" spans="1:17" s="16" customFormat="1" ht="15" thickBot="1">
      <c r="A5" s="57" t="s">
        <v>58</v>
      </c>
      <c r="B5" s="19" t="s">
        <v>59</v>
      </c>
      <c r="C5" s="58"/>
      <c r="D5" s="58"/>
      <c r="E5" s="58"/>
      <c r="F5" s="59"/>
      <c r="G5" s="240" t="s">
        <v>60</v>
      </c>
      <c r="H5" s="241" t="s">
        <v>61</v>
      </c>
      <c r="I5" s="242"/>
      <c r="J5" s="242"/>
      <c r="K5" s="242"/>
      <c r="L5" s="242"/>
      <c r="M5" s="242"/>
      <c r="N5" s="243"/>
    </row>
    <row r="6" spans="1:17" s="16" customFormat="1" ht="15.75" customHeight="1" thickBot="1">
      <c r="A6" s="216" t="s">
        <v>62</v>
      </c>
      <c r="B6" s="217"/>
      <c r="C6" s="218"/>
      <c r="D6" s="218"/>
      <c r="E6" s="218"/>
      <c r="F6" s="219"/>
      <c r="G6" s="226"/>
      <c r="H6" s="220"/>
      <c r="I6" s="221"/>
      <c r="J6" s="221"/>
      <c r="K6" s="221"/>
      <c r="L6" s="221"/>
      <c r="M6" s="221"/>
      <c r="N6" s="222"/>
    </row>
    <row r="7" spans="1:17" s="16" customFormat="1" ht="15.75" customHeight="1" thickBot="1">
      <c r="A7" s="216"/>
      <c r="B7" s="60" t="s">
        <v>63</v>
      </c>
      <c r="C7" s="61"/>
      <c r="D7" s="223" t="s">
        <v>64</v>
      </c>
      <c r="E7" s="224"/>
      <c r="F7" s="225"/>
      <c r="G7" s="226" t="s">
        <v>65</v>
      </c>
      <c r="H7" s="21"/>
      <c r="I7" s="22"/>
      <c r="J7" s="227" t="s">
        <v>66</v>
      </c>
      <c r="K7" s="227"/>
      <c r="L7" s="227"/>
      <c r="M7" s="227"/>
      <c r="N7" s="23"/>
    </row>
    <row r="8" spans="1:17" s="16" customFormat="1" ht="15.75" customHeight="1" thickBot="1">
      <c r="A8" s="62" t="s">
        <v>67</v>
      </c>
      <c r="B8" s="60" t="s">
        <v>68</v>
      </c>
      <c r="C8" s="61"/>
      <c r="D8" s="223" t="s">
        <v>69</v>
      </c>
      <c r="E8" s="224"/>
      <c r="F8" s="225"/>
      <c r="G8" s="226"/>
      <c r="H8" s="24"/>
      <c r="I8" s="25"/>
      <c r="J8" s="228" t="s">
        <v>70</v>
      </c>
      <c r="K8" s="228"/>
      <c r="L8" s="228"/>
      <c r="M8" s="228"/>
      <c r="N8" s="26"/>
    </row>
    <row r="9" spans="1:17" s="16" customFormat="1" ht="23.25" customHeight="1" thickBot="1">
      <c r="A9" s="63">
        <v>515</v>
      </c>
      <c r="B9" s="60" t="s">
        <v>60</v>
      </c>
      <c r="C9" s="29"/>
      <c r="D9" s="223" t="s">
        <v>71</v>
      </c>
      <c r="E9" s="224"/>
      <c r="F9" s="225"/>
      <c r="G9" s="226"/>
      <c r="H9" s="27"/>
      <c r="I9" s="28"/>
      <c r="J9" s="129">
        <v>2</v>
      </c>
      <c r="K9" s="129">
        <v>0</v>
      </c>
      <c r="L9" s="129">
        <v>2</v>
      </c>
      <c r="M9" s="129">
        <v>0</v>
      </c>
      <c r="N9" s="30"/>
    </row>
    <row r="10" spans="1:17" ht="9" customHeight="1">
      <c r="A10" s="64"/>
      <c r="B10" s="64"/>
      <c r="C10" s="64"/>
      <c r="D10" s="64"/>
      <c r="E10" s="64"/>
      <c r="F10" s="64"/>
      <c r="G10" s="64"/>
      <c r="H10" s="64"/>
      <c r="I10" s="64"/>
      <c r="J10" s="64"/>
      <c r="K10" s="64"/>
      <c r="L10" s="64"/>
      <c r="M10" s="64"/>
      <c r="N10" s="64"/>
    </row>
    <row r="11" spans="1:17" ht="20.25" customHeight="1">
      <c r="A11" s="65" t="s">
        <v>72</v>
      </c>
      <c r="B11" s="177" t="s">
        <v>73</v>
      </c>
      <c r="C11" s="178"/>
      <c r="D11" s="178"/>
      <c r="E11" s="178"/>
      <c r="F11" s="178"/>
      <c r="G11" s="66"/>
      <c r="H11" s="179" t="s">
        <v>74</v>
      </c>
      <c r="I11" s="179"/>
      <c r="J11" s="179"/>
      <c r="K11" s="180" t="s">
        <v>157</v>
      </c>
      <c r="L11" s="180"/>
      <c r="M11" s="180"/>
      <c r="N11" s="181"/>
    </row>
    <row r="12" spans="1:17" ht="19.5" customHeight="1">
      <c r="A12" s="32" t="s">
        <v>75</v>
      </c>
      <c r="B12" s="156" t="s">
        <v>76</v>
      </c>
      <c r="C12" s="157"/>
      <c r="D12" s="157"/>
      <c r="E12" s="157"/>
      <c r="F12" s="157"/>
      <c r="G12" s="33">
        <v>10</v>
      </c>
      <c r="H12" s="199">
        <v>8000000</v>
      </c>
      <c r="I12" s="199"/>
      <c r="J12" s="199"/>
      <c r="K12" s="33">
        <v>12</v>
      </c>
      <c r="L12" s="199">
        <v>147246000</v>
      </c>
      <c r="M12" s="199"/>
      <c r="N12" s="199"/>
    </row>
    <row r="13" spans="1:17" ht="28.5" customHeight="1">
      <c r="A13" s="32" t="s">
        <v>77</v>
      </c>
      <c r="B13" s="156" t="s">
        <v>78</v>
      </c>
      <c r="C13" s="157"/>
      <c r="D13" s="157"/>
      <c r="E13" s="157"/>
      <c r="F13" s="157"/>
      <c r="G13" s="33">
        <v>11</v>
      </c>
      <c r="H13" s="213"/>
      <c r="I13" s="213"/>
      <c r="J13" s="213"/>
      <c r="K13" s="33">
        <v>13</v>
      </c>
      <c r="L13" s="199">
        <v>0</v>
      </c>
      <c r="M13" s="199"/>
      <c r="N13" s="199"/>
      <c r="O13" s="87"/>
      <c r="P13" s="34">
        <v>80000000</v>
      </c>
    </row>
    <row r="14" spans="1:17" ht="24.75" customHeight="1">
      <c r="A14" s="32" t="s">
        <v>79</v>
      </c>
      <c r="B14" s="214" t="s">
        <v>80</v>
      </c>
      <c r="C14" s="215"/>
      <c r="D14" s="215"/>
      <c r="E14" s="215"/>
      <c r="F14" s="215"/>
      <c r="G14" s="215"/>
      <c r="H14" s="164"/>
      <c r="I14" s="164"/>
      <c r="J14" s="164"/>
      <c r="K14" s="33">
        <v>14</v>
      </c>
      <c r="L14" s="203">
        <f>SUM(L12:N13)</f>
        <v>147246000</v>
      </c>
      <c r="M14" s="203"/>
      <c r="N14" s="203"/>
      <c r="P14" s="34">
        <f>L14*5%</f>
        <v>7362300</v>
      </c>
      <c r="Q14" s="35">
        <v>0.05</v>
      </c>
    </row>
    <row r="15" spans="1:17">
      <c r="A15" s="67"/>
      <c r="B15" s="64"/>
      <c r="C15" s="64"/>
      <c r="D15" s="64"/>
      <c r="E15" s="64"/>
      <c r="F15" s="64"/>
      <c r="G15" s="64"/>
      <c r="H15" s="64"/>
      <c r="I15" s="64"/>
      <c r="J15" s="64"/>
      <c r="K15" s="64"/>
      <c r="L15" s="64"/>
      <c r="M15" s="64"/>
      <c r="N15" s="64"/>
      <c r="O15" s="34"/>
      <c r="P15" s="35"/>
    </row>
    <row r="16" spans="1:17" ht="19.5" customHeight="1">
      <c r="A16" s="65" t="s">
        <v>72</v>
      </c>
      <c r="B16" s="177" t="s">
        <v>81</v>
      </c>
      <c r="C16" s="178"/>
      <c r="D16" s="178"/>
      <c r="E16" s="178"/>
      <c r="F16" s="178"/>
      <c r="G16" s="178"/>
      <c r="H16" s="178"/>
      <c r="I16" s="178"/>
      <c r="J16" s="212"/>
      <c r="K16" s="188" t="s">
        <v>82</v>
      </c>
      <c r="L16" s="188"/>
      <c r="M16" s="188"/>
      <c r="N16" s="188"/>
      <c r="O16" s="34"/>
      <c r="P16" s="36"/>
    </row>
    <row r="17" spans="1:16" ht="19.5" customHeight="1">
      <c r="A17" s="32" t="s">
        <v>75</v>
      </c>
      <c r="B17" s="156" t="s">
        <v>83</v>
      </c>
      <c r="C17" s="157"/>
      <c r="D17" s="157"/>
      <c r="E17" s="157"/>
      <c r="F17" s="157"/>
      <c r="G17" s="157"/>
      <c r="H17" s="157"/>
      <c r="I17" s="157"/>
      <c r="J17" s="198"/>
      <c r="K17" s="33">
        <v>15</v>
      </c>
      <c r="L17" s="199">
        <v>0</v>
      </c>
      <c r="M17" s="199"/>
      <c r="N17" s="199"/>
      <c r="O17" s="34"/>
      <c r="P17" s="36"/>
    </row>
    <row r="18" spans="1:16" ht="19.5" customHeight="1">
      <c r="A18" s="32" t="s">
        <v>77</v>
      </c>
      <c r="B18" s="206" t="s">
        <v>84</v>
      </c>
      <c r="C18" s="207"/>
      <c r="D18" s="207"/>
      <c r="E18" s="207"/>
      <c r="F18" s="207"/>
      <c r="G18" s="207"/>
      <c r="H18" s="207"/>
      <c r="I18" s="207"/>
      <c r="J18" s="208"/>
      <c r="K18" s="33">
        <v>16</v>
      </c>
      <c r="L18" s="199">
        <v>100000000</v>
      </c>
      <c r="M18" s="199"/>
      <c r="N18" s="199"/>
      <c r="O18" s="34"/>
      <c r="P18" s="36"/>
    </row>
    <row r="19" spans="1:16" ht="19.5" customHeight="1">
      <c r="A19" s="32" t="s">
        <v>79</v>
      </c>
      <c r="B19" s="156" t="s">
        <v>85</v>
      </c>
      <c r="C19" s="157"/>
      <c r="D19" s="157"/>
      <c r="E19" s="157"/>
      <c r="F19" s="157"/>
      <c r="G19" s="157"/>
      <c r="H19" s="157"/>
      <c r="I19" s="157"/>
      <c r="J19" s="198"/>
      <c r="K19" s="33">
        <v>17</v>
      </c>
      <c r="L19" s="199">
        <v>7000000</v>
      </c>
      <c r="M19" s="199"/>
      <c r="N19" s="199"/>
      <c r="O19" s="34"/>
      <c r="P19" s="36"/>
    </row>
    <row r="20" spans="1:16" ht="19.5" customHeight="1">
      <c r="A20" s="32" t="s">
        <v>86</v>
      </c>
      <c r="B20" s="156" t="s">
        <v>41</v>
      </c>
      <c r="C20" s="157"/>
      <c r="D20" s="157"/>
      <c r="E20" s="157"/>
      <c r="F20" s="157"/>
      <c r="G20" s="157"/>
      <c r="H20" s="157"/>
      <c r="I20" s="157"/>
      <c r="J20" s="198"/>
      <c r="K20" s="33">
        <v>18</v>
      </c>
      <c r="L20" s="199">
        <v>57000000</v>
      </c>
      <c r="M20" s="199"/>
      <c r="N20" s="199"/>
      <c r="O20" s="34"/>
      <c r="P20" s="36"/>
    </row>
    <row r="21" spans="1:16" ht="19.5" customHeight="1" thickBot="1">
      <c r="A21" s="32" t="s">
        <v>87</v>
      </c>
      <c r="B21" s="156" t="s">
        <v>88</v>
      </c>
      <c r="C21" s="157"/>
      <c r="D21" s="157"/>
      <c r="E21" s="157"/>
      <c r="F21" s="157"/>
      <c r="G21" s="157"/>
      <c r="H21" s="157"/>
      <c r="I21" s="157"/>
      <c r="J21" s="198"/>
      <c r="K21" s="33">
        <v>19</v>
      </c>
      <c r="L21" s="199">
        <v>0</v>
      </c>
      <c r="M21" s="199"/>
      <c r="N21" s="199"/>
      <c r="O21" s="34"/>
      <c r="P21" s="36"/>
    </row>
    <row r="22" spans="1:16" ht="22.5" customHeight="1" thickTop="1">
      <c r="A22" s="32" t="s">
        <v>89</v>
      </c>
      <c r="B22" s="156" t="s">
        <v>42</v>
      </c>
      <c r="C22" s="157"/>
      <c r="D22" s="157"/>
      <c r="E22" s="157"/>
      <c r="F22" s="157"/>
      <c r="G22" s="157"/>
      <c r="H22" s="157"/>
      <c r="I22" s="157"/>
      <c r="J22" s="198"/>
      <c r="K22" s="33">
        <v>20</v>
      </c>
      <c r="L22" s="199">
        <v>0</v>
      </c>
      <c r="M22" s="199"/>
      <c r="N22" s="199"/>
      <c r="O22" s="76" t="s">
        <v>152</v>
      </c>
      <c r="P22" s="36"/>
    </row>
    <row r="23" spans="1:16" ht="19.5" customHeight="1" thickBot="1">
      <c r="A23" s="32" t="s">
        <v>90</v>
      </c>
      <c r="B23" s="156" t="s">
        <v>91</v>
      </c>
      <c r="C23" s="157"/>
      <c r="D23" s="157"/>
      <c r="E23" s="157"/>
      <c r="F23" s="157"/>
      <c r="G23" s="157"/>
      <c r="H23" s="157"/>
      <c r="I23" s="157"/>
      <c r="J23" s="198"/>
      <c r="K23" s="33">
        <v>21</v>
      </c>
      <c r="L23" s="184">
        <f>+IF(O23&lt;=P14,O23,IF(O23&gt;P14,P14))</f>
        <v>5000000</v>
      </c>
      <c r="M23" s="185"/>
      <c r="N23" s="186"/>
      <c r="O23" s="84">
        <v>5000000</v>
      </c>
      <c r="P23" s="36"/>
    </row>
    <row r="24" spans="1:16" ht="18.75" customHeight="1" thickTop="1">
      <c r="A24" s="32" t="s">
        <v>92</v>
      </c>
      <c r="B24" s="206" t="s">
        <v>93</v>
      </c>
      <c r="C24" s="207"/>
      <c r="D24" s="207"/>
      <c r="E24" s="207"/>
      <c r="F24" s="207"/>
      <c r="G24" s="207"/>
      <c r="H24" s="207"/>
      <c r="I24" s="207"/>
      <c r="J24" s="208"/>
      <c r="K24" s="132">
        <v>22</v>
      </c>
      <c r="L24" s="209">
        <f>SUM(L17:N23)</f>
        <v>169000000</v>
      </c>
      <c r="M24" s="210"/>
      <c r="N24" s="211"/>
    </row>
    <row r="25" spans="1:16" ht="27.75" customHeight="1">
      <c r="A25" s="32" t="s">
        <v>51</v>
      </c>
      <c r="B25" s="156" t="s">
        <v>94</v>
      </c>
      <c r="C25" s="157"/>
      <c r="D25" s="157"/>
      <c r="E25" s="157"/>
      <c r="F25" s="157"/>
      <c r="G25" s="157"/>
      <c r="H25" s="157"/>
      <c r="I25" s="157"/>
      <c r="J25" s="198"/>
      <c r="K25" s="33">
        <v>23</v>
      </c>
      <c r="L25" s="199">
        <v>200000000</v>
      </c>
      <c r="M25" s="199"/>
      <c r="N25" s="199"/>
    </row>
    <row r="26" spans="1:16" ht="21.75" customHeight="1">
      <c r="A26" s="32" t="s">
        <v>95</v>
      </c>
      <c r="B26" s="200" t="s">
        <v>96</v>
      </c>
      <c r="C26" s="201"/>
      <c r="D26" s="201"/>
      <c r="E26" s="201"/>
      <c r="F26" s="201"/>
      <c r="G26" s="201"/>
      <c r="H26" s="201"/>
      <c r="I26" s="201"/>
      <c r="J26" s="202"/>
      <c r="K26" s="33">
        <v>24</v>
      </c>
      <c r="L26" s="203">
        <f>L24+L25</f>
        <v>369000000</v>
      </c>
      <c r="M26" s="203"/>
      <c r="N26" s="203"/>
    </row>
    <row r="27" spans="1:16">
      <c r="A27" s="67"/>
      <c r="B27" s="64"/>
      <c r="C27" s="64"/>
      <c r="D27" s="64"/>
      <c r="E27" s="64"/>
      <c r="F27" s="64"/>
      <c r="G27" s="64"/>
      <c r="H27" s="64"/>
      <c r="I27" s="64"/>
      <c r="J27" s="64"/>
      <c r="K27" s="64"/>
      <c r="L27" s="64"/>
      <c r="M27" s="64"/>
      <c r="N27" s="64"/>
    </row>
    <row r="28" spans="1:16" ht="21.75" customHeight="1">
      <c r="A28" s="65" t="s">
        <v>72</v>
      </c>
      <c r="B28" s="204" t="s">
        <v>97</v>
      </c>
      <c r="C28" s="204"/>
      <c r="D28" s="204"/>
      <c r="E28" s="204"/>
      <c r="F28" s="204"/>
      <c r="G28" s="204"/>
      <c r="H28" s="204"/>
      <c r="I28" s="204"/>
      <c r="J28" s="204"/>
      <c r="K28" s="205" t="s">
        <v>82</v>
      </c>
      <c r="L28" s="205"/>
      <c r="M28" s="205"/>
      <c r="N28" s="205"/>
    </row>
    <row r="29" spans="1:16" ht="25.5" customHeight="1">
      <c r="A29" s="32" t="s">
        <v>75</v>
      </c>
      <c r="B29" s="194" t="s">
        <v>98</v>
      </c>
      <c r="C29" s="189"/>
      <c r="D29" s="189"/>
      <c r="E29" s="189"/>
      <c r="F29" s="189"/>
      <c r="G29" s="189"/>
      <c r="H29" s="189"/>
      <c r="I29" s="189"/>
      <c r="J29" s="190"/>
      <c r="K29" s="33">
        <v>25</v>
      </c>
      <c r="L29" s="184">
        <f>L14</f>
        <v>147246000</v>
      </c>
      <c r="M29" s="185"/>
      <c r="N29" s="186"/>
    </row>
    <row r="30" spans="1:16" ht="25.5" customHeight="1">
      <c r="A30" s="32" t="s">
        <v>77</v>
      </c>
      <c r="B30" s="195" t="s">
        <v>99</v>
      </c>
      <c r="C30" s="196"/>
      <c r="D30" s="196"/>
      <c r="E30" s="196"/>
      <c r="F30" s="196"/>
      <c r="G30" s="196"/>
      <c r="H30" s="196"/>
      <c r="I30" s="196"/>
      <c r="J30" s="197"/>
      <c r="K30" s="33">
        <v>26</v>
      </c>
      <c r="L30" s="184">
        <f>+IF(L24&lt;=L29,L24,IF(L24&gt;L29,L29))</f>
        <v>147246000</v>
      </c>
      <c r="M30" s="185"/>
      <c r="N30" s="186"/>
    </row>
    <row r="31" spans="1:16" ht="31.5" customHeight="1">
      <c r="A31" s="32" t="s">
        <v>79</v>
      </c>
      <c r="B31" s="173" t="s">
        <v>100</v>
      </c>
      <c r="C31" s="189"/>
      <c r="D31" s="189"/>
      <c r="E31" s="189"/>
      <c r="F31" s="189"/>
      <c r="G31" s="189"/>
      <c r="H31" s="189">
        <v>0</v>
      </c>
      <c r="I31" s="189"/>
      <c r="J31" s="190"/>
      <c r="K31" s="33">
        <v>27</v>
      </c>
      <c r="L31" s="184">
        <f>L29-L30</f>
        <v>0</v>
      </c>
      <c r="M31" s="185"/>
      <c r="N31" s="186"/>
    </row>
    <row r="32" spans="1:16" ht="25.5" customHeight="1">
      <c r="A32" s="32" t="s">
        <v>86</v>
      </c>
      <c r="B32" s="173" t="s">
        <v>101</v>
      </c>
      <c r="C32" s="189"/>
      <c r="D32" s="189"/>
      <c r="E32" s="189"/>
      <c r="F32" s="189"/>
      <c r="G32" s="189"/>
      <c r="H32" s="189">
        <v>0</v>
      </c>
      <c r="I32" s="189"/>
      <c r="J32" s="190"/>
      <c r="K32" s="33">
        <v>28</v>
      </c>
      <c r="L32" s="184">
        <f>+IF(L25&lt;=L31,L25,IF(L25&gt;L31,L31))</f>
        <v>0</v>
      </c>
      <c r="M32" s="185"/>
      <c r="N32" s="186"/>
    </row>
    <row r="33" spans="1:18" ht="31.5" customHeight="1">
      <c r="A33" s="32" t="s">
        <v>87</v>
      </c>
      <c r="B33" s="191" t="s">
        <v>102</v>
      </c>
      <c r="C33" s="192"/>
      <c r="D33" s="192"/>
      <c r="E33" s="192"/>
      <c r="F33" s="192"/>
      <c r="G33" s="192"/>
      <c r="H33" s="192">
        <f>+H31+H32</f>
        <v>0</v>
      </c>
      <c r="I33" s="192"/>
      <c r="J33" s="193"/>
      <c r="K33" s="33">
        <v>29</v>
      </c>
      <c r="L33" s="184">
        <f>L31-L32</f>
        <v>0</v>
      </c>
      <c r="M33" s="185"/>
      <c r="N33" s="186"/>
    </row>
    <row r="34" spans="1:18" ht="43.5" customHeight="1">
      <c r="A34" s="32" t="s">
        <v>89</v>
      </c>
      <c r="B34" s="173" t="s">
        <v>103</v>
      </c>
      <c r="C34" s="189"/>
      <c r="D34" s="189"/>
      <c r="E34" s="189"/>
      <c r="F34" s="189"/>
      <c r="G34" s="189"/>
      <c r="H34" s="189">
        <f>IF(H33&gt;L33,+H33-L33,0)</f>
        <v>0</v>
      </c>
      <c r="I34" s="189"/>
      <c r="J34" s="190"/>
      <c r="K34" s="33">
        <v>30</v>
      </c>
      <c r="L34" s="184">
        <f>+IF(L25&gt;L32,Anexo!J14,IF(L25&lt;L31,0,0))</f>
        <v>200000000</v>
      </c>
      <c r="M34" s="185"/>
      <c r="N34" s="186"/>
    </row>
    <row r="35" spans="1:18" ht="41.25" customHeight="1">
      <c r="A35" s="32" t="s">
        <v>90</v>
      </c>
      <c r="B35" s="173" t="s">
        <v>104</v>
      </c>
      <c r="C35" s="174"/>
      <c r="D35" s="174"/>
      <c r="E35" s="174"/>
      <c r="F35" s="174"/>
      <c r="G35" s="174"/>
      <c r="H35" s="174"/>
      <c r="I35" s="174"/>
      <c r="J35" s="175"/>
      <c r="K35" s="33">
        <v>31</v>
      </c>
      <c r="L35" s="184">
        <f>IF(L34=0,IF(L25&lt;P35,0,IF(L25&gt;P35,Q35,0)),0)</f>
        <v>0</v>
      </c>
      <c r="M35" s="185"/>
      <c r="N35" s="186"/>
      <c r="P35" s="37">
        <f>L32+Anexo!J14</f>
        <v>200000000</v>
      </c>
      <c r="Q35" s="37">
        <f>L25-L32-Anexo!J14</f>
        <v>0</v>
      </c>
    </row>
    <row r="36" spans="1:18" ht="33.75" customHeight="1">
      <c r="A36" s="38" t="s">
        <v>92</v>
      </c>
      <c r="B36" s="173" t="s">
        <v>105</v>
      </c>
      <c r="C36" s="174"/>
      <c r="D36" s="174"/>
      <c r="E36" s="174"/>
      <c r="F36" s="174"/>
      <c r="G36" s="174"/>
      <c r="H36" s="174"/>
      <c r="I36" s="174"/>
      <c r="J36" s="175"/>
      <c r="K36" s="33">
        <v>32</v>
      </c>
      <c r="L36" s="184">
        <f>+IF(L34=0,0,IF(P36&lt;=Anexo!J14,P36,Anexo!J14))</f>
        <v>200000000</v>
      </c>
      <c r="M36" s="185"/>
      <c r="N36" s="186"/>
      <c r="P36" s="39">
        <f>+IF(L25&lt;=L31,0,IF(L25&gt;L31,(L25-L31)))</f>
        <v>200000000</v>
      </c>
      <c r="Q36" s="40"/>
      <c r="R36" s="40"/>
    </row>
    <row r="37" spans="1:18">
      <c r="A37" s="41"/>
      <c r="B37" s="68"/>
      <c r="C37" s="69"/>
      <c r="D37" s="69"/>
      <c r="E37" s="69"/>
      <c r="F37" s="69"/>
      <c r="G37" s="69"/>
      <c r="H37" s="69"/>
      <c r="I37" s="69"/>
      <c r="J37" s="69"/>
      <c r="K37" s="42"/>
      <c r="L37" s="70" t="s">
        <v>106</v>
      </c>
      <c r="M37" s="70"/>
      <c r="N37" s="70"/>
    </row>
    <row r="38" spans="1:18" ht="21.75" customHeight="1">
      <c r="A38" s="71" t="s">
        <v>72</v>
      </c>
      <c r="B38" s="187" t="s">
        <v>107</v>
      </c>
      <c r="C38" s="187"/>
      <c r="D38" s="187"/>
      <c r="E38" s="187"/>
      <c r="F38" s="187"/>
      <c r="G38" s="187"/>
      <c r="H38" s="187"/>
      <c r="I38" s="187"/>
      <c r="J38" s="187"/>
      <c r="K38" s="188" t="s">
        <v>82</v>
      </c>
      <c r="L38" s="188"/>
      <c r="M38" s="188"/>
      <c r="N38" s="188"/>
    </row>
    <row r="39" spans="1:18" ht="24" customHeight="1">
      <c r="A39" s="32" t="s">
        <v>75</v>
      </c>
      <c r="B39" s="173" t="s">
        <v>108</v>
      </c>
      <c r="C39" s="174"/>
      <c r="D39" s="174"/>
      <c r="E39" s="174"/>
      <c r="F39" s="174"/>
      <c r="G39" s="174"/>
      <c r="H39" s="174"/>
      <c r="I39" s="174"/>
      <c r="J39" s="175"/>
      <c r="K39" s="43">
        <v>33</v>
      </c>
      <c r="L39" s="182">
        <f>L36</f>
        <v>200000000</v>
      </c>
      <c r="M39" s="182"/>
      <c r="N39" s="182"/>
    </row>
    <row r="40" spans="1:18" ht="26.25" customHeight="1">
      <c r="A40" s="32" t="s">
        <v>77</v>
      </c>
      <c r="B40" s="173" t="s">
        <v>109</v>
      </c>
      <c r="C40" s="174"/>
      <c r="D40" s="174"/>
      <c r="E40" s="174"/>
      <c r="F40" s="174"/>
      <c r="G40" s="174"/>
      <c r="H40" s="174"/>
      <c r="I40" s="174"/>
      <c r="J40" s="175"/>
      <c r="K40" s="43">
        <v>34</v>
      </c>
      <c r="L40" s="176"/>
      <c r="M40" s="176"/>
      <c r="N40" s="176"/>
    </row>
    <row r="41" spans="1:18" ht="39" customHeight="1">
      <c r="A41" s="32" t="s">
        <v>79</v>
      </c>
      <c r="B41" s="173" t="s">
        <v>110</v>
      </c>
      <c r="C41" s="174"/>
      <c r="D41" s="174"/>
      <c r="E41" s="174"/>
      <c r="F41" s="174"/>
      <c r="G41" s="174"/>
      <c r="H41" s="174"/>
      <c r="I41" s="174"/>
      <c r="J41" s="175"/>
      <c r="K41" s="43">
        <v>35</v>
      </c>
      <c r="L41" s="182">
        <f>L39+L40</f>
        <v>200000000</v>
      </c>
      <c r="M41" s="182"/>
      <c r="N41" s="182"/>
    </row>
    <row r="42" spans="1:18" ht="22.5" customHeight="1" thickBot="1">
      <c r="A42" s="32" t="s">
        <v>86</v>
      </c>
      <c r="B42" s="173" t="s">
        <v>111</v>
      </c>
      <c r="C42" s="174"/>
      <c r="D42" s="174"/>
      <c r="E42" s="174"/>
      <c r="F42" s="174"/>
      <c r="G42" s="174"/>
      <c r="H42" s="174"/>
      <c r="I42" s="174"/>
      <c r="J42" s="175"/>
      <c r="K42" s="43">
        <v>36</v>
      </c>
      <c r="L42" s="176">
        <v>0</v>
      </c>
      <c r="M42" s="176"/>
      <c r="N42" s="176"/>
    </row>
    <row r="43" spans="1:18" ht="39" customHeight="1" thickTop="1">
      <c r="A43" s="44" t="s">
        <v>87</v>
      </c>
      <c r="B43" s="173" t="s">
        <v>112</v>
      </c>
      <c r="C43" s="174"/>
      <c r="D43" s="174"/>
      <c r="E43" s="174"/>
      <c r="F43" s="174"/>
      <c r="G43" s="174"/>
      <c r="H43" s="174"/>
      <c r="I43" s="174"/>
      <c r="J43" s="175"/>
      <c r="K43" s="43">
        <v>37</v>
      </c>
      <c r="L43" s="182">
        <f>L41-L42</f>
        <v>200000000</v>
      </c>
      <c r="M43" s="182"/>
      <c r="N43" s="183"/>
      <c r="O43" s="76" t="s">
        <v>153</v>
      </c>
    </row>
    <row r="44" spans="1:18" ht="39" customHeight="1" thickBot="1">
      <c r="A44" s="32" t="s">
        <v>89</v>
      </c>
      <c r="B44" s="173" t="s">
        <v>113</v>
      </c>
      <c r="C44" s="174"/>
      <c r="D44" s="174"/>
      <c r="E44" s="174"/>
      <c r="F44" s="174"/>
      <c r="G44" s="174"/>
      <c r="H44" s="174"/>
      <c r="I44" s="174"/>
      <c r="J44" s="175"/>
      <c r="K44" s="43">
        <v>38</v>
      </c>
      <c r="L44" s="184">
        <f>+IF(O44&gt;P44,P44,IF(O44&lt;=P44,O44))</f>
        <v>0</v>
      </c>
      <c r="M44" s="185"/>
      <c r="N44" s="185"/>
      <c r="O44" s="84">
        <v>0</v>
      </c>
      <c r="P44" s="39">
        <f>L33*20%</f>
        <v>0</v>
      </c>
    </row>
    <row r="45" spans="1:18" ht="39" customHeight="1" thickTop="1">
      <c r="A45" s="32" t="s">
        <v>90</v>
      </c>
      <c r="B45" s="173" t="s">
        <v>114</v>
      </c>
      <c r="C45" s="174"/>
      <c r="D45" s="174"/>
      <c r="E45" s="174"/>
      <c r="F45" s="174"/>
      <c r="G45" s="174"/>
      <c r="H45" s="174"/>
      <c r="I45" s="174"/>
      <c r="J45" s="175"/>
      <c r="K45" s="43">
        <v>39</v>
      </c>
      <c r="L45" s="176">
        <f>L43-L44</f>
        <v>200000000</v>
      </c>
      <c r="M45" s="176"/>
      <c r="N45" s="176"/>
    </row>
    <row r="46" spans="1:18">
      <c r="A46" s="64"/>
      <c r="B46" s="64"/>
      <c r="C46" s="64"/>
      <c r="D46" s="64"/>
      <c r="E46" s="64"/>
      <c r="F46" s="64"/>
      <c r="G46" s="64"/>
      <c r="H46" s="64"/>
      <c r="I46" s="64"/>
      <c r="J46" s="64"/>
      <c r="K46" s="64"/>
      <c r="L46" s="64"/>
      <c r="M46" s="64"/>
      <c r="N46" s="64"/>
    </row>
    <row r="47" spans="1:18" ht="21.75" customHeight="1">
      <c r="A47" s="65" t="s">
        <v>72</v>
      </c>
      <c r="B47" s="177" t="s">
        <v>115</v>
      </c>
      <c r="C47" s="178"/>
      <c r="D47" s="178"/>
      <c r="E47" s="178"/>
      <c r="F47" s="178"/>
      <c r="G47" s="179" t="s">
        <v>116</v>
      </c>
      <c r="H47" s="179"/>
      <c r="I47" s="179"/>
      <c r="J47" s="179"/>
      <c r="K47" s="180" t="s">
        <v>117</v>
      </c>
      <c r="L47" s="180"/>
      <c r="M47" s="180"/>
      <c r="N47" s="181"/>
    </row>
    <row r="48" spans="1:18" ht="24.75" customHeight="1">
      <c r="A48" s="32" t="s">
        <v>75</v>
      </c>
      <c r="B48" s="156" t="s">
        <v>118</v>
      </c>
      <c r="C48" s="157"/>
      <c r="D48" s="157"/>
      <c r="E48" s="157"/>
      <c r="F48" s="157"/>
      <c r="G48" s="72"/>
      <c r="H48" s="171"/>
      <c r="I48" s="171"/>
      <c r="J48" s="171"/>
      <c r="K48" s="33">
        <v>45</v>
      </c>
      <c r="L48" s="172">
        <f>L33-L44</f>
        <v>0</v>
      </c>
      <c r="M48" s="169"/>
      <c r="N48" s="170"/>
    </row>
    <row r="49" spans="1:17" ht="24.75" customHeight="1">
      <c r="A49" s="32" t="s">
        <v>77</v>
      </c>
      <c r="B49" s="156" t="s">
        <v>119</v>
      </c>
      <c r="C49" s="157"/>
      <c r="D49" s="157"/>
      <c r="E49" s="157"/>
      <c r="F49" s="157"/>
      <c r="G49" s="73"/>
      <c r="H49" s="171"/>
      <c r="I49" s="171"/>
      <c r="J49" s="171"/>
      <c r="K49" s="33">
        <v>46</v>
      </c>
      <c r="L49" s="172">
        <f>+IF(L14&lt;P13,0,IF(L14&gt;P13,(IF(L48&lt;=Q49,L48,Q49)*8%),0))</f>
        <v>0</v>
      </c>
      <c r="M49" s="169"/>
      <c r="N49" s="170"/>
      <c r="P49" s="31">
        <v>0</v>
      </c>
      <c r="Q49" s="39">
        <v>50000000</v>
      </c>
    </row>
    <row r="50" spans="1:17" ht="27.75" customHeight="1">
      <c r="A50" s="32" t="s">
        <v>79</v>
      </c>
      <c r="B50" s="156" t="s">
        <v>120</v>
      </c>
      <c r="C50" s="157"/>
      <c r="D50" s="157"/>
      <c r="E50" s="157"/>
      <c r="F50" s="157"/>
      <c r="G50" s="73"/>
      <c r="H50" s="164"/>
      <c r="I50" s="164"/>
      <c r="J50" s="164"/>
      <c r="K50" s="33">
        <v>47</v>
      </c>
      <c r="L50" s="172">
        <f>(+IF(L14&lt;P13,0,IF(L14&gt;P13,(IF(L48&lt;=Q49,0,IF(L48&gt;(Q49+P50),P50,(IF(Q49&lt;L48,(L48-Q49),(Q49-L48))))*9%)),0)))</f>
        <v>0</v>
      </c>
      <c r="M50" s="169"/>
      <c r="N50" s="170"/>
      <c r="P50" s="39">
        <v>100000000</v>
      </c>
    </row>
    <row r="51" spans="1:17" ht="27.75" customHeight="1">
      <c r="A51" s="32" t="s">
        <v>86</v>
      </c>
      <c r="B51" s="156" t="s">
        <v>121</v>
      </c>
      <c r="C51" s="157"/>
      <c r="D51" s="157"/>
      <c r="E51" s="157"/>
      <c r="F51" s="157"/>
      <c r="G51" s="73"/>
      <c r="H51" s="164"/>
      <c r="I51" s="164"/>
      <c r="J51" s="164"/>
      <c r="K51" s="33">
        <v>48</v>
      </c>
      <c r="L51" s="168">
        <f>IF(L14&lt;P13,0,IF(L14&gt;P13,IF((+L48-P50-Q49)&lt;=0,0,+L48-P50-Q49)*10%,0))</f>
        <v>0</v>
      </c>
      <c r="M51" s="169"/>
      <c r="N51" s="170"/>
    </row>
    <row r="52" spans="1:17" ht="27.75" customHeight="1">
      <c r="A52" s="32" t="s">
        <v>87</v>
      </c>
      <c r="B52" s="156" t="s">
        <v>122</v>
      </c>
      <c r="C52" s="157"/>
      <c r="D52" s="157"/>
      <c r="E52" s="157"/>
      <c r="F52" s="157"/>
      <c r="G52" s="33">
        <v>40</v>
      </c>
      <c r="H52" s="166">
        <v>0</v>
      </c>
      <c r="I52" s="166"/>
      <c r="J52" s="166"/>
      <c r="K52" s="74"/>
      <c r="L52" s="167"/>
      <c r="M52" s="167"/>
      <c r="N52" s="167"/>
    </row>
    <row r="53" spans="1:17" ht="24.75" customHeight="1">
      <c r="A53" s="32" t="s">
        <v>89</v>
      </c>
      <c r="B53" s="156" t="s">
        <v>123</v>
      </c>
      <c r="C53" s="157"/>
      <c r="D53" s="157"/>
      <c r="E53" s="157"/>
      <c r="F53" s="157"/>
      <c r="G53" s="33">
        <v>41</v>
      </c>
      <c r="H53" s="166">
        <v>0</v>
      </c>
      <c r="I53" s="166"/>
      <c r="J53" s="166"/>
      <c r="K53" s="74"/>
      <c r="L53" s="167"/>
      <c r="M53" s="167"/>
      <c r="N53" s="167"/>
    </row>
    <row r="54" spans="1:17" ht="24.75" customHeight="1">
      <c r="A54" s="32" t="s">
        <v>90</v>
      </c>
      <c r="B54" s="156" t="s">
        <v>124</v>
      </c>
      <c r="C54" s="157"/>
      <c r="D54" s="157"/>
      <c r="E54" s="157"/>
      <c r="F54" s="157"/>
      <c r="G54" s="33">
        <v>42</v>
      </c>
      <c r="H54" s="166">
        <v>0</v>
      </c>
      <c r="I54" s="166"/>
      <c r="J54" s="166"/>
      <c r="K54" s="74"/>
      <c r="L54" s="167"/>
      <c r="M54" s="167"/>
      <c r="N54" s="167"/>
    </row>
    <row r="55" spans="1:17" ht="24.75" customHeight="1">
      <c r="A55" s="32" t="s">
        <v>92</v>
      </c>
      <c r="B55" s="156" t="s">
        <v>125</v>
      </c>
      <c r="C55" s="157"/>
      <c r="D55" s="157"/>
      <c r="E55" s="157"/>
      <c r="F55" s="157"/>
      <c r="G55" s="73"/>
      <c r="H55" s="164"/>
      <c r="I55" s="164"/>
      <c r="J55" s="164"/>
      <c r="K55" s="33">
        <v>49</v>
      </c>
      <c r="L55" s="165">
        <f t="shared" ref="L55" si="0">SUM(L53:N54)</f>
        <v>0</v>
      </c>
      <c r="M55" s="165"/>
      <c r="N55" s="165"/>
    </row>
    <row r="56" spans="1:17" ht="30.75" customHeight="1">
      <c r="A56" s="32" t="s">
        <v>51</v>
      </c>
      <c r="B56" s="156" t="s">
        <v>126</v>
      </c>
      <c r="C56" s="157"/>
      <c r="D56" s="157"/>
      <c r="E56" s="157"/>
      <c r="F56" s="157"/>
      <c r="G56" s="33">
        <v>43</v>
      </c>
      <c r="H56" s="165">
        <f>SUM(H52:J54)</f>
        <v>0</v>
      </c>
      <c r="I56" s="165"/>
      <c r="J56" s="165"/>
      <c r="K56" s="33">
        <v>50</v>
      </c>
      <c r="L56" s="165">
        <f>SUM(L49+L50+L51+L55)</f>
        <v>0</v>
      </c>
      <c r="M56" s="165"/>
      <c r="N56" s="165"/>
      <c r="P56" s="37">
        <f>L56-H56</f>
        <v>0</v>
      </c>
    </row>
    <row r="57" spans="1:17" ht="28.5" customHeight="1">
      <c r="A57" s="32" t="s">
        <v>95</v>
      </c>
      <c r="B57" s="156" t="s">
        <v>127</v>
      </c>
      <c r="C57" s="157"/>
      <c r="D57" s="157"/>
      <c r="E57" s="157"/>
      <c r="F57" s="157"/>
      <c r="G57" s="33">
        <v>44</v>
      </c>
      <c r="H57" s="158">
        <f>+IF(H56&gt;L56,P56,IF(H56&lt;=L56,0))</f>
        <v>0</v>
      </c>
      <c r="I57" s="159"/>
      <c r="J57" s="160"/>
      <c r="K57" s="74"/>
      <c r="L57" s="161"/>
      <c r="M57" s="162"/>
      <c r="N57" s="163"/>
    </row>
    <row r="58" spans="1:17" ht="27.75" customHeight="1">
      <c r="A58" s="32" t="s">
        <v>128</v>
      </c>
      <c r="B58" s="156" t="s">
        <v>129</v>
      </c>
      <c r="C58" s="157"/>
      <c r="D58" s="157"/>
      <c r="E58" s="157"/>
      <c r="F58" s="157"/>
      <c r="G58" s="73"/>
      <c r="H58" s="164"/>
      <c r="I58" s="164"/>
      <c r="J58" s="164"/>
      <c r="K58" s="33">
        <v>51</v>
      </c>
      <c r="L58" s="158">
        <f>+IF(L56&gt;H56,P56,IF(L56&lt;=H56,0))</f>
        <v>0</v>
      </c>
      <c r="M58" s="159"/>
      <c r="N58" s="160"/>
    </row>
    <row r="59" spans="1:17">
      <c r="A59" s="75"/>
      <c r="B59" s="75"/>
      <c r="C59" s="75"/>
      <c r="D59" s="75"/>
      <c r="E59" s="75"/>
      <c r="F59" s="75"/>
      <c r="G59" s="75"/>
      <c r="H59" s="75"/>
      <c r="I59" s="75"/>
      <c r="J59" s="75"/>
      <c r="K59" s="75"/>
      <c r="L59" s="75"/>
      <c r="M59" s="75"/>
      <c r="N59" s="75"/>
    </row>
    <row r="60" spans="1:17" ht="27.75" customHeight="1">
      <c r="A60" s="155" t="s">
        <v>130</v>
      </c>
      <c r="B60" s="155"/>
      <c r="C60" s="155"/>
      <c r="D60" s="155"/>
      <c r="E60" s="155"/>
      <c r="F60" s="155"/>
      <c r="G60" s="155"/>
      <c r="H60" s="155"/>
      <c r="I60" s="155"/>
      <c r="J60" s="155"/>
      <c r="K60" s="155"/>
      <c r="L60" s="155"/>
      <c r="M60" s="155"/>
      <c r="N60" s="155"/>
    </row>
    <row r="61" spans="1:17">
      <c r="A61" s="45"/>
      <c r="B61" s="45"/>
      <c r="C61" s="45"/>
      <c r="D61" s="45"/>
      <c r="E61" s="45"/>
      <c r="F61" s="45"/>
      <c r="G61" s="45"/>
      <c r="H61" s="45"/>
      <c r="I61" s="45"/>
      <c r="J61" s="45"/>
      <c r="K61" s="45"/>
      <c r="L61" s="45"/>
      <c r="M61" s="45"/>
      <c r="N61" s="45"/>
    </row>
    <row r="62" spans="1:17">
      <c r="A62" s="45"/>
      <c r="B62" s="45"/>
      <c r="C62" s="45"/>
      <c r="D62" s="45"/>
      <c r="E62" s="45"/>
      <c r="F62" s="45"/>
      <c r="G62" s="45"/>
      <c r="H62" s="45"/>
      <c r="I62" s="45"/>
      <c r="J62" s="45"/>
      <c r="K62" s="45"/>
      <c r="L62" s="45"/>
      <c r="M62" s="45"/>
      <c r="N62" s="45"/>
    </row>
    <row r="63" spans="1:17">
      <c r="A63" s="45"/>
      <c r="B63" s="45"/>
      <c r="C63" s="45"/>
      <c r="D63" s="45"/>
      <c r="E63" s="45"/>
      <c r="F63" s="45"/>
      <c r="G63" s="45"/>
      <c r="H63" s="45"/>
      <c r="I63" s="45"/>
      <c r="J63" s="45"/>
      <c r="K63" s="45"/>
      <c r="L63" s="45"/>
      <c r="M63" s="45"/>
      <c r="N63" s="45"/>
    </row>
    <row r="64" spans="1:17">
      <c r="A64" s="45"/>
      <c r="B64" s="45"/>
      <c r="C64" s="45"/>
      <c r="D64" s="45"/>
      <c r="E64" s="45"/>
      <c r="F64" s="45"/>
      <c r="G64" s="45"/>
      <c r="H64" s="45"/>
      <c r="I64" s="45"/>
      <c r="J64" s="45"/>
      <c r="K64" s="45"/>
      <c r="L64" s="45"/>
      <c r="M64" s="45"/>
      <c r="N64" s="45"/>
    </row>
    <row r="65" spans="1:14">
      <c r="A65" s="45"/>
      <c r="B65" s="45"/>
      <c r="C65" s="45"/>
      <c r="D65" s="45"/>
      <c r="E65" s="45"/>
      <c r="F65" s="45"/>
      <c r="G65" s="45"/>
      <c r="H65" s="45"/>
      <c r="I65" s="45"/>
      <c r="J65" s="45"/>
      <c r="K65" s="45"/>
      <c r="L65" s="45"/>
      <c r="M65" s="45"/>
      <c r="N65" s="45"/>
    </row>
  </sheetData>
  <sheetProtection algorithmName="SHA-512" hashValue="OuMNUwcGutQWSE/L8A/yxDTSJQUReK0rUcFAcW1/2f7m+fqT/s+bLujEbVyIaoq2nnYbJDFHyDsG20WOlLIZiA==" saltValue="ABQLWKjMHyNwXWE5DiorEQ==" spinCount="100000" sheet="1" selectLockedCells="1"/>
  <mergeCells count="121">
    <mergeCell ref="B1:F1"/>
    <mergeCell ref="E2:F2"/>
    <mergeCell ref="G3:N3"/>
    <mergeCell ref="B4:F4"/>
    <mergeCell ref="G4:N4"/>
    <mergeCell ref="G5:G6"/>
    <mergeCell ref="H5:N5"/>
    <mergeCell ref="B11:F11"/>
    <mergeCell ref="H11:J11"/>
    <mergeCell ref="K11:N11"/>
    <mergeCell ref="B12:F12"/>
    <mergeCell ref="H12:J12"/>
    <mergeCell ref="L12:N12"/>
    <mergeCell ref="A6:A7"/>
    <mergeCell ref="B6:F6"/>
    <mergeCell ref="H6:N6"/>
    <mergeCell ref="D7:F7"/>
    <mergeCell ref="G7:G9"/>
    <mergeCell ref="J7:M7"/>
    <mergeCell ref="D8:F8"/>
    <mergeCell ref="J8:M8"/>
    <mergeCell ref="D9:F9"/>
    <mergeCell ref="B16:J16"/>
    <mergeCell ref="K16:N16"/>
    <mergeCell ref="B17:J17"/>
    <mergeCell ref="L17:N17"/>
    <mergeCell ref="B18:J18"/>
    <mergeCell ref="L18:N18"/>
    <mergeCell ref="B13:F13"/>
    <mergeCell ref="H13:J13"/>
    <mergeCell ref="L13:N13"/>
    <mergeCell ref="B14:G14"/>
    <mergeCell ref="H14:J14"/>
    <mergeCell ref="L14:N14"/>
    <mergeCell ref="B22:J22"/>
    <mergeCell ref="L22:N22"/>
    <mergeCell ref="B23:J23"/>
    <mergeCell ref="L23:N23"/>
    <mergeCell ref="B24:J24"/>
    <mergeCell ref="L24:N24"/>
    <mergeCell ref="B19:J19"/>
    <mergeCell ref="L19:N19"/>
    <mergeCell ref="B20:J20"/>
    <mergeCell ref="L20:N20"/>
    <mergeCell ref="B21:J21"/>
    <mergeCell ref="L21:N21"/>
    <mergeCell ref="B29:J29"/>
    <mergeCell ref="L29:N29"/>
    <mergeCell ref="B30:J30"/>
    <mergeCell ref="L30:N30"/>
    <mergeCell ref="B31:J31"/>
    <mergeCell ref="L31:N31"/>
    <mergeCell ref="B25:J25"/>
    <mergeCell ref="L25:N25"/>
    <mergeCell ref="B26:J26"/>
    <mergeCell ref="L26:N26"/>
    <mergeCell ref="B28:J28"/>
    <mergeCell ref="K28:N28"/>
    <mergeCell ref="B35:J35"/>
    <mergeCell ref="L35:N35"/>
    <mergeCell ref="B36:J36"/>
    <mergeCell ref="L36:N36"/>
    <mergeCell ref="B38:J38"/>
    <mergeCell ref="K38:N38"/>
    <mergeCell ref="B32:J32"/>
    <mergeCell ref="L32:N32"/>
    <mergeCell ref="B33:J33"/>
    <mergeCell ref="L33:N33"/>
    <mergeCell ref="B34:J34"/>
    <mergeCell ref="L34:N34"/>
    <mergeCell ref="B42:J42"/>
    <mergeCell ref="L42:N42"/>
    <mergeCell ref="B43:J43"/>
    <mergeCell ref="L43:N43"/>
    <mergeCell ref="B44:J44"/>
    <mergeCell ref="L44:N44"/>
    <mergeCell ref="B39:J39"/>
    <mergeCell ref="L39:N39"/>
    <mergeCell ref="B40:J40"/>
    <mergeCell ref="L40:N40"/>
    <mergeCell ref="B41:J41"/>
    <mergeCell ref="L41:N41"/>
    <mergeCell ref="B49:F49"/>
    <mergeCell ref="H49:J49"/>
    <mergeCell ref="L49:N49"/>
    <mergeCell ref="B50:F50"/>
    <mergeCell ref="H50:J50"/>
    <mergeCell ref="L50:N50"/>
    <mergeCell ref="B45:J45"/>
    <mergeCell ref="L45:N45"/>
    <mergeCell ref="B47:F47"/>
    <mergeCell ref="G47:J47"/>
    <mergeCell ref="K47:N47"/>
    <mergeCell ref="B48:F48"/>
    <mergeCell ref="H48:J48"/>
    <mergeCell ref="L48:N48"/>
    <mergeCell ref="B53:F53"/>
    <mergeCell ref="H53:J53"/>
    <mergeCell ref="L53:N53"/>
    <mergeCell ref="B54:F54"/>
    <mergeCell ref="H54:J54"/>
    <mergeCell ref="L54:N54"/>
    <mergeCell ref="B51:F51"/>
    <mergeCell ref="H51:J51"/>
    <mergeCell ref="L51:N51"/>
    <mergeCell ref="B52:F52"/>
    <mergeCell ref="H52:J52"/>
    <mergeCell ref="L52:N52"/>
    <mergeCell ref="A60:N60"/>
    <mergeCell ref="B57:F57"/>
    <mergeCell ref="H57:J57"/>
    <mergeCell ref="L57:N57"/>
    <mergeCell ref="B58:F58"/>
    <mergeCell ref="H58:J58"/>
    <mergeCell ref="L58:N58"/>
    <mergeCell ref="B55:F55"/>
    <mergeCell ref="H55:J55"/>
    <mergeCell ref="L55:N55"/>
    <mergeCell ref="B56:F56"/>
    <mergeCell ref="H56:J56"/>
    <mergeCell ref="L56:N56"/>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9"/>
  <sheetViews>
    <sheetView showGridLines="0" zoomScale="142" zoomScaleNormal="142" workbookViewId="0">
      <selection activeCell="H4" sqref="H4"/>
    </sheetView>
  </sheetViews>
  <sheetFormatPr baseColWidth="10" defaultColWidth="11.44140625" defaultRowHeight="14.4"/>
  <cols>
    <col min="1" max="1" width="4.6640625" style="46" customWidth="1"/>
    <col min="2" max="2" width="11.44140625" style="46" customWidth="1"/>
    <col min="3" max="3" width="5.6640625" style="46" customWidth="1"/>
    <col min="4" max="4" width="11.44140625" style="46"/>
    <col min="5" max="5" width="4" style="46" customWidth="1"/>
    <col min="6" max="6" width="11.44140625" style="46" customWidth="1"/>
    <col min="7" max="7" width="5.6640625" style="46" customWidth="1"/>
    <col min="8" max="8" width="11.44140625" style="46" customWidth="1"/>
    <col min="9" max="9" width="4.5546875" style="46" customWidth="1"/>
    <col min="10" max="10" width="11.44140625" style="46" customWidth="1"/>
    <col min="11" max="11" width="5.44140625" style="46" customWidth="1"/>
    <col min="12" max="12" width="11.44140625" style="46" customWidth="1"/>
    <col min="13" max="13" width="5.44140625" style="46" customWidth="1"/>
    <col min="14" max="16384" width="11.44140625" style="46"/>
  </cols>
  <sheetData>
    <row r="1" spans="1:14" ht="15" thickBot="1">
      <c r="A1" s="260" t="s">
        <v>131</v>
      </c>
      <c r="B1" s="260"/>
      <c r="C1" s="260"/>
      <c r="D1" s="260"/>
      <c r="E1" s="260"/>
      <c r="F1" s="260"/>
      <c r="G1" s="260"/>
      <c r="H1" s="260"/>
      <c r="I1" s="260"/>
      <c r="J1" s="260"/>
    </row>
    <row r="2" spans="1:14" ht="15" thickBot="1">
      <c r="A2" s="261" t="s">
        <v>132</v>
      </c>
      <c r="B2" s="262"/>
      <c r="C2" s="262"/>
      <c r="D2" s="262"/>
      <c r="E2" s="262"/>
      <c r="F2" s="262"/>
      <c r="G2" s="262"/>
      <c r="H2" s="262"/>
      <c r="I2" s="262"/>
      <c r="J2" s="263"/>
      <c r="K2" s="47"/>
    </row>
    <row r="3" spans="1:14" ht="61.5" customHeight="1" thickBot="1">
      <c r="A3" s="264" t="s">
        <v>133</v>
      </c>
      <c r="B3" s="264"/>
      <c r="C3" s="265" t="s">
        <v>134</v>
      </c>
      <c r="D3" s="266"/>
      <c r="E3" s="265" t="s">
        <v>135</v>
      </c>
      <c r="F3" s="265"/>
      <c r="G3" s="265" t="s">
        <v>136</v>
      </c>
      <c r="H3" s="265"/>
      <c r="I3" s="265" t="s">
        <v>137</v>
      </c>
      <c r="J3" s="265"/>
    </row>
    <row r="4" spans="1:14" ht="15" thickBot="1">
      <c r="A4" s="48">
        <v>52</v>
      </c>
      <c r="B4" s="79" t="s">
        <v>156</v>
      </c>
      <c r="C4" s="48">
        <v>62</v>
      </c>
      <c r="D4" s="79"/>
      <c r="E4" s="48">
        <v>72</v>
      </c>
      <c r="F4" s="82"/>
      <c r="G4" s="48">
        <v>82</v>
      </c>
      <c r="H4" s="83"/>
      <c r="I4" s="49">
        <v>92</v>
      </c>
      <c r="J4" s="83">
        <v>200000000</v>
      </c>
    </row>
    <row r="5" spans="1:14" ht="15" thickBot="1">
      <c r="A5" s="48">
        <v>53</v>
      </c>
      <c r="B5" s="79"/>
      <c r="C5" s="48">
        <v>63</v>
      </c>
      <c r="D5" s="79"/>
      <c r="E5" s="48">
        <v>73</v>
      </c>
      <c r="F5" s="79"/>
      <c r="G5" s="48">
        <v>83</v>
      </c>
      <c r="H5" s="83"/>
      <c r="I5" s="49">
        <v>93</v>
      </c>
      <c r="J5" s="83"/>
    </row>
    <row r="6" spans="1:14" ht="15" thickBot="1">
      <c r="A6" s="48">
        <v>54</v>
      </c>
      <c r="B6" s="79"/>
      <c r="C6" s="48">
        <v>64</v>
      </c>
      <c r="D6" s="79"/>
      <c r="E6" s="48">
        <v>74</v>
      </c>
      <c r="F6" s="79"/>
      <c r="G6" s="48">
        <v>84</v>
      </c>
      <c r="H6" s="83"/>
      <c r="I6" s="49">
        <v>94</v>
      </c>
      <c r="J6" s="83"/>
    </row>
    <row r="7" spans="1:14" ht="15" thickBot="1">
      <c r="A7" s="48">
        <v>55</v>
      </c>
      <c r="B7" s="79"/>
      <c r="C7" s="48">
        <v>65</v>
      </c>
      <c r="D7" s="79"/>
      <c r="E7" s="48">
        <v>75</v>
      </c>
      <c r="F7" s="79"/>
      <c r="G7" s="48">
        <v>85</v>
      </c>
      <c r="H7" s="83"/>
      <c r="I7" s="49">
        <v>95</v>
      </c>
      <c r="J7" s="83"/>
    </row>
    <row r="8" spans="1:14" ht="15" thickBot="1">
      <c r="A8" s="48">
        <v>56</v>
      </c>
      <c r="B8" s="79"/>
      <c r="C8" s="48">
        <v>66</v>
      </c>
      <c r="D8" s="79"/>
      <c r="E8" s="48">
        <v>76</v>
      </c>
      <c r="F8" s="79"/>
      <c r="G8" s="48">
        <v>86</v>
      </c>
      <c r="H8" s="83"/>
      <c r="I8" s="49">
        <v>96</v>
      </c>
      <c r="J8" s="83"/>
    </row>
    <row r="9" spans="1:14" ht="15" thickBot="1">
      <c r="A9" s="48">
        <v>57</v>
      </c>
      <c r="B9" s="79"/>
      <c r="C9" s="48">
        <v>67</v>
      </c>
      <c r="D9" s="79"/>
      <c r="E9" s="48">
        <v>77</v>
      </c>
      <c r="F9" s="79"/>
      <c r="G9" s="48">
        <v>87</v>
      </c>
      <c r="H9" s="83"/>
      <c r="I9" s="49">
        <v>97</v>
      </c>
      <c r="J9" s="83"/>
    </row>
    <row r="10" spans="1:14" ht="15" thickBot="1">
      <c r="A10" s="48">
        <v>58</v>
      </c>
      <c r="B10" s="79"/>
      <c r="C10" s="48">
        <v>68</v>
      </c>
      <c r="D10" s="79"/>
      <c r="E10" s="48">
        <v>78</v>
      </c>
      <c r="F10" s="79"/>
      <c r="G10" s="48">
        <v>88</v>
      </c>
      <c r="H10" s="83"/>
      <c r="I10" s="49">
        <v>98</v>
      </c>
      <c r="J10" s="83"/>
    </row>
    <row r="11" spans="1:14" ht="15" thickBot="1">
      <c r="A11" s="48">
        <v>59</v>
      </c>
      <c r="B11" s="79"/>
      <c r="C11" s="48">
        <v>69</v>
      </c>
      <c r="D11" s="79"/>
      <c r="E11" s="48">
        <v>79</v>
      </c>
      <c r="F11" s="79"/>
      <c r="G11" s="48">
        <v>89</v>
      </c>
      <c r="H11" s="83"/>
      <c r="I11" s="49">
        <v>99</v>
      </c>
      <c r="J11" s="83"/>
    </row>
    <row r="12" spans="1:14" ht="15" thickBot="1">
      <c r="A12" s="48">
        <v>60</v>
      </c>
      <c r="B12" s="79"/>
      <c r="C12" s="48">
        <v>70</v>
      </c>
      <c r="D12" s="79"/>
      <c r="E12" s="48">
        <v>80</v>
      </c>
      <c r="F12" s="79"/>
      <c r="G12" s="48">
        <v>90</v>
      </c>
      <c r="H12" s="83"/>
      <c r="I12" s="49">
        <v>100</v>
      </c>
      <c r="J12" s="83"/>
    </row>
    <row r="13" spans="1:14" ht="15" thickBot="1">
      <c r="A13" s="48">
        <v>61</v>
      </c>
      <c r="B13" s="79"/>
      <c r="C13" s="48">
        <v>71</v>
      </c>
      <c r="D13" s="79"/>
      <c r="E13" s="48">
        <v>81</v>
      </c>
      <c r="F13" s="79"/>
      <c r="G13" s="48">
        <v>91</v>
      </c>
      <c r="H13" s="83"/>
      <c r="I13" s="49">
        <v>101</v>
      </c>
      <c r="J13" s="83"/>
    </row>
    <row r="14" spans="1:14" ht="17.25" customHeight="1" thickBot="1">
      <c r="A14" s="267" t="s">
        <v>138</v>
      </c>
      <c r="B14" s="268"/>
      <c r="C14" s="268"/>
      <c r="D14" s="268"/>
      <c r="E14" s="268"/>
      <c r="F14" s="268"/>
      <c r="G14" s="268"/>
      <c r="H14" s="269"/>
      <c r="I14" s="48">
        <v>102</v>
      </c>
      <c r="J14" s="49">
        <f>SUM(J4:J13)</f>
        <v>200000000</v>
      </c>
      <c r="L14" s="259"/>
      <c r="M14" s="259"/>
      <c r="N14" s="85"/>
    </row>
    <row r="16" spans="1:14" ht="15" thickBot="1"/>
    <row r="17" spans="1:14" ht="15.75" customHeight="1" thickBot="1">
      <c r="A17" s="251" t="s">
        <v>139</v>
      </c>
      <c r="B17" s="252"/>
      <c r="C17" s="252"/>
      <c r="D17" s="252"/>
      <c r="E17" s="252"/>
      <c r="F17" s="252"/>
      <c r="G17" s="252"/>
      <c r="H17" s="252"/>
      <c r="I17" s="252"/>
      <c r="J17" s="252"/>
      <c r="K17" s="252"/>
      <c r="L17" s="252"/>
      <c r="M17" s="252"/>
      <c r="N17" s="253"/>
    </row>
    <row r="18" spans="1:14" ht="23.25" customHeight="1" thickBot="1">
      <c r="A18" s="50" t="s">
        <v>140</v>
      </c>
      <c r="B18" s="50" t="s">
        <v>141</v>
      </c>
      <c r="C18" s="254" t="s">
        <v>142</v>
      </c>
      <c r="D18" s="255"/>
      <c r="E18" s="254" t="s">
        <v>142</v>
      </c>
      <c r="F18" s="256"/>
      <c r="G18" s="254" t="s">
        <v>142</v>
      </c>
      <c r="H18" s="256"/>
      <c r="I18" s="254" t="s">
        <v>142</v>
      </c>
      <c r="J18" s="255"/>
      <c r="K18" s="254" t="s">
        <v>142</v>
      </c>
      <c r="L18" s="256"/>
      <c r="M18" s="257" t="s">
        <v>143</v>
      </c>
      <c r="N18" s="258"/>
    </row>
    <row r="19" spans="1:14" ht="15" thickBot="1">
      <c r="A19" s="48" t="s">
        <v>75</v>
      </c>
      <c r="B19" s="51" t="s">
        <v>144</v>
      </c>
      <c r="C19" s="48">
        <v>103</v>
      </c>
      <c r="D19" s="79"/>
      <c r="E19" s="77"/>
      <c r="F19" s="77"/>
      <c r="G19" s="77"/>
      <c r="H19" s="77"/>
      <c r="I19" s="77"/>
      <c r="J19" s="78"/>
      <c r="K19" s="77"/>
      <c r="L19" s="78"/>
      <c r="M19" s="52">
        <v>147</v>
      </c>
      <c r="N19" s="52">
        <f>COUNT(D19)</f>
        <v>0</v>
      </c>
    </row>
    <row r="20" spans="1:14" ht="23.25" customHeight="1" thickBot="1">
      <c r="A20" s="244" t="s">
        <v>77</v>
      </c>
      <c r="B20" s="246" t="s">
        <v>145</v>
      </c>
      <c r="C20" s="48">
        <v>104</v>
      </c>
      <c r="D20" s="79"/>
      <c r="E20" s="48">
        <v>114</v>
      </c>
      <c r="F20" s="79"/>
      <c r="G20" s="48">
        <v>124</v>
      </c>
      <c r="H20" s="79"/>
      <c r="I20" s="48">
        <v>132</v>
      </c>
      <c r="J20" s="79"/>
      <c r="K20" s="48">
        <v>140</v>
      </c>
      <c r="L20" s="79"/>
      <c r="M20" s="244">
        <v>148</v>
      </c>
      <c r="N20" s="244">
        <f>COUNT(D20,F20,H20,J20,L20,D21,F21,H21,J21,L21)</f>
        <v>0</v>
      </c>
    </row>
    <row r="21" spans="1:14" ht="15" thickBot="1">
      <c r="A21" s="245"/>
      <c r="B21" s="247"/>
      <c r="C21" s="48">
        <v>105</v>
      </c>
      <c r="D21" s="79"/>
      <c r="E21" s="48">
        <v>115</v>
      </c>
      <c r="F21" s="80"/>
      <c r="G21" s="48">
        <v>125</v>
      </c>
      <c r="H21" s="80"/>
      <c r="I21" s="48">
        <v>133</v>
      </c>
      <c r="J21" s="79"/>
      <c r="K21" s="48">
        <v>141</v>
      </c>
      <c r="L21" s="79"/>
      <c r="M21" s="245"/>
      <c r="N21" s="245"/>
    </row>
    <row r="22" spans="1:14" ht="51" thickBot="1">
      <c r="A22" s="48" t="s">
        <v>79</v>
      </c>
      <c r="B22" s="51" t="s">
        <v>146</v>
      </c>
      <c r="C22" s="48">
        <v>106</v>
      </c>
      <c r="D22" s="79"/>
      <c r="E22" s="48">
        <v>116</v>
      </c>
      <c r="F22" s="79"/>
      <c r="G22" s="48">
        <v>126</v>
      </c>
      <c r="H22" s="79"/>
      <c r="I22" s="48">
        <v>134</v>
      </c>
      <c r="J22" s="79"/>
      <c r="K22" s="48">
        <v>142</v>
      </c>
      <c r="L22" s="79"/>
      <c r="M22" s="48">
        <v>149</v>
      </c>
      <c r="N22" s="48">
        <f>COUNT(D22,F22,H22,J22,L22)</f>
        <v>0</v>
      </c>
    </row>
    <row r="23" spans="1:14" ht="34.5" customHeight="1" thickBot="1">
      <c r="A23" s="244" t="s">
        <v>86</v>
      </c>
      <c r="B23" s="246" t="s">
        <v>147</v>
      </c>
      <c r="C23" s="48">
        <v>107</v>
      </c>
      <c r="D23" s="79"/>
      <c r="E23" s="48">
        <v>117</v>
      </c>
      <c r="F23" s="79"/>
      <c r="G23" s="48">
        <v>127</v>
      </c>
      <c r="H23" s="79"/>
      <c r="I23" s="48">
        <v>135</v>
      </c>
      <c r="J23" s="79"/>
      <c r="K23" s="48">
        <v>143</v>
      </c>
      <c r="L23" s="79"/>
      <c r="M23" s="244">
        <v>150</v>
      </c>
      <c r="N23" s="244">
        <f>COUNT(D23,D24,F23,F24,H23,H24,J23,J24,L23,L24)</f>
        <v>0</v>
      </c>
    </row>
    <row r="24" spans="1:14" ht="15" thickBot="1">
      <c r="A24" s="245"/>
      <c r="B24" s="247"/>
      <c r="C24" s="48">
        <v>108</v>
      </c>
      <c r="D24" s="79"/>
      <c r="E24" s="48">
        <v>118</v>
      </c>
      <c r="F24" s="80"/>
      <c r="G24" s="48">
        <v>128</v>
      </c>
      <c r="H24" s="81"/>
      <c r="I24" s="48">
        <v>136</v>
      </c>
      <c r="J24" s="79"/>
      <c r="K24" s="48">
        <v>144</v>
      </c>
      <c r="L24" s="79"/>
      <c r="M24" s="245"/>
      <c r="N24" s="245"/>
    </row>
    <row r="25" spans="1:14" ht="15" thickBot="1">
      <c r="A25" s="48" t="s">
        <v>87</v>
      </c>
      <c r="B25" s="51" t="s">
        <v>148</v>
      </c>
      <c r="C25" s="48">
        <v>109</v>
      </c>
      <c r="D25" s="79"/>
      <c r="E25" s="48">
        <v>119</v>
      </c>
      <c r="F25" s="79"/>
      <c r="G25" s="77"/>
      <c r="H25" s="77"/>
      <c r="I25" s="77"/>
      <c r="J25" s="78"/>
      <c r="K25" s="77"/>
      <c r="L25" s="78"/>
      <c r="M25" s="48">
        <v>151</v>
      </c>
      <c r="N25" s="48">
        <f>COUNT(D25,F25)</f>
        <v>0</v>
      </c>
    </row>
    <row r="26" spans="1:14" ht="15" thickBot="1">
      <c r="A26" s="48" t="s">
        <v>89</v>
      </c>
      <c r="B26" s="51" t="s">
        <v>149</v>
      </c>
      <c r="C26" s="48">
        <v>110</v>
      </c>
      <c r="D26" s="79"/>
      <c r="E26" s="48">
        <v>120</v>
      </c>
      <c r="F26" s="79"/>
      <c r="G26" s="48">
        <v>129</v>
      </c>
      <c r="H26" s="79"/>
      <c r="I26" s="48">
        <v>137</v>
      </c>
      <c r="J26" s="79"/>
      <c r="K26" s="77"/>
      <c r="L26" s="78"/>
      <c r="M26" s="48">
        <v>152</v>
      </c>
      <c r="N26" s="48">
        <f>COUNT(D26,F26,H26,J26)</f>
        <v>0</v>
      </c>
    </row>
    <row r="27" spans="1:14" ht="15" thickBot="1">
      <c r="A27" s="48" t="s">
        <v>90</v>
      </c>
      <c r="B27" s="51" t="s">
        <v>150</v>
      </c>
      <c r="C27" s="48">
        <v>111</v>
      </c>
      <c r="D27" s="79"/>
      <c r="E27" s="48">
        <v>121</v>
      </c>
      <c r="F27" s="79"/>
      <c r="G27" s="77"/>
      <c r="H27" s="77"/>
      <c r="I27" s="77"/>
      <c r="J27" s="78"/>
      <c r="K27" s="77"/>
      <c r="L27" s="78"/>
      <c r="M27" s="48">
        <v>153</v>
      </c>
      <c r="N27" s="48">
        <f>COUNT(D27,F27)</f>
        <v>0</v>
      </c>
    </row>
    <row r="28" spans="1:14" ht="15" thickBot="1">
      <c r="A28" s="250" t="s">
        <v>92</v>
      </c>
      <c r="B28" s="248" t="s">
        <v>151</v>
      </c>
      <c r="C28" s="48">
        <v>112</v>
      </c>
      <c r="D28" s="79"/>
      <c r="E28" s="48">
        <v>122</v>
      </c>
      <c r="F28" s="80"/>
      <c r="G28" s="48">
        <v>130</v>
      </c>
      <c r="H28" s="80"/>
      <c r="I28" s="48">
        <v>138</v>
      </c>
      <c r="J28" s="79"/>
      <c r="K28" s="48">
        <v>145</v>
      </c>
      <c r="L28" s="79"/>
      <c r="M28" s="244">
        <v>154</v>
      </c>
      <c r="N28" s="244">
        <f>COUNT(D28,D29,F28,F29,H28,H29,J28,J29,L28,L29)</f>
        <v>0</v>
      </c>
    </row>
    <row r="29" spans="1:14" ht="15" thickBot="1">
      <c r="A29" s="245"/>
      <c r="B29" s="249"/>
      <c r="C29" s="48">
        <v>113</v>
      </c>
      <c r="D29" s="79"/>
      <c r="E29" s="48">
        <v>123</v>
      </c>
      <c r="F29" s="79"/>
      <c r="G29" s="48">
        <v>131</v>
      </c>
      <c r="H29" s="79"/>
      <c r="I29" s="48">
        <v>139</v>
      </c>
      <c r="J29" s="79"/>
      <c r="K29" s="48">
        <v>146</v>
      </c>
      <c r="L29" s="79"/>
      <c r="M29" s="245"/>
      <c r="N29" s="245"/>
    </row>
  </sheetData>
  <sheetProtection algorithmName="SHA-512" hashValue="lrb+SI2dNfUr/8fBpafkMyxMO9u+mBsALLFXV965WgTidOP6aIUzLpep5JhCouLrowPzUvhmQ0klf0XYlQ09wQ==" saltValue="MqGHJX5xB0iFKMfI+tkjjg==" spinCount="100000" sheet="1" objects="1" scenarios="1" selectLockedCells="1"/>
  <mergeCells count="28">
    <mergeCell ref="L14:M14"/>
    <mergeCell ref="A1:J1"/>
    <mergeCell ref="A2:J2"/>
    <mergeCell ref="A3:B3"/>
    <mergeCell ref="C3:D3"/>
    <mergeCell ref="E3:F3"/>
    <mergeCell ref="G3:H3"/>
    <mergeCell ref="I3:J3"/>
    <mergeCell ref="A14:H14"/>
    <mergeCell ref="A17:N17"/>
    <mergeCell ref="C18:D18"/>
    <mergeCell ref="E18:F18"/>
    <mergeCell ref="G18:H18"/>
    <mergeCell ref="I18:J18"/>
    <mergeCell ref="K18:L18"/>
    <mergeCell ref="M18:N18"/>
    <mergeCell ref="M28:M29"/>
    <mergeCell ref="N28:N29"/>
    <mergeCell ref="A20:A21"/>
    <mergeCell ref="B20:B21"/>
    <mergeCell ref="M20:M21"/>
    <mergeCell ref="N20:N21"/>
    <mergeCell ref="A23:A24"/>
    <mergeCell ref="B23:B24"/>
    <mergeCell ref="M23:M24"/>
    <mergeCell ref="N23:N24"/>
    <mergeCell ref="B28:B29"/>
    <mergeCell ref="A28:A29"/>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Clasificación!$A$14:$A$15</xm:f>
          </x14:formula1>
          <xm:sqref>B4:B13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5"/>
  <sheetViews>
    <sheetView showGridLines="0" topLeftCell="B34" zoomScale="142" zoomScaleNormal="142" workbookViewId="0">
      <selection activeCell="L25" sqref="L25:N25"/>
    </sheetView>
  </sheetViews>
  <sheetFormatPr baseColWidth="10" defaultColWidth="11.44140625" defaultRowHeight="14.4"/>
  <cols>
    <col min="1" max="1" width="14.109375" style="31" customWidth="1"/>
    <col min="2" max="2" width="4.5546875" style="31" customWidth="1"/>
    <col min="3" max="3" width="4.33203125" style="31" customWidth="1"/>
    <col min="4" max="4" width="11.44140625" style="31"/>
    <col min="5" max="5" width="4" style="31" customWidth="1"/>
    <col min="6" max="6" width="22" style="31" customWidth="1"/>
    <col min="7" max="7" width="3.6640625" style="31" customWidth="1"/>
    <col min="8" max="8" width="7.44140625" style="31" customWidth="1"/>
    <col min="9" max="9" width="9.33203125" style="31" customWidth="1"/>
    <col min="10" max="12" width="5.109375" style="31" customWidth="1"/>
    <col min="13" max="13" width="4" style="31" customWidth="1"/>
    <col min="14" max="14" width="13" style="31" customWidth="1"/>
    <col min="15" max="15" width="14.6640625" style="31" customWidth="1"/>
    <col min="16" max="16" width="14.109375" style="31" hidden="1" customWidth="1"/>
    <col min="17" max="17" width="15.6640625" style="31" hidden="1" customWidth="1"/>
    <col min="18" max="18" width="5.44140625" style="31" customWidth="1"/>
    <col min="19" max="16384" width="11.44140625" style="31"/>
  </cols>
  <sheetData>
    <row r="1" spans="1:17" s="16" customFormat="1" ht="15.75" customHeight="1" thickBot="1">
      <c r="A1" s="53"/>
      <c r="B1" s="229" t="s">
        <v>52</v>
      </c>
      <c r="C1" s="230"/>
      <c r="D1" s="230"/>
      <c r="E1" s="230"/>
      <c r="F1" s="231"/>
      <c r="G1" s="14" t="s">
        <v>53</v>
      </c>
      <c r="H1" s="15"/>
      <c r="I1" s="15"/>
      <c r="J1" s="15"/>
      <c r="K1" s="15"/>
      <c r="L1" s="15"/>
      <c r="M1" s="15"/>
      <c r="N1" s="54"/>
    </row>
    <row r="2" spans="1:17" s="16" customFormat="1" ht="15" thickBot="1">
      <c r="A2" s="55"/>
      <c r="B2" s="17" t="s">
        <v>54</v>
      </c>
      <c r="C2" s="18"/>
      <c r="D2" s="18"/>
      <c r="E2" s="232"/>
      <c r="F2" s="233"/>
      <c r="G2" s="19" t="s">
        <v>0</v>
      </c>
      <c r="H2" s="56"/>
      <c r="I2" s="20" t="s">
        <v>55</v>
      </c>
      <c r="J2" s="56"/>
      <c r="K2" s="15"/>
      <c r="L2" s="15"/>
      <c r="M2" s="15"/>
      <c r="N2" s="54"/>
    </row>
    <row r="3" spans="1:17" s="16" customFormat="1" ht="15" thickBot="1">
      <c r="A3" s="55"/>
      <c r="B3" s="17" t="s">
        <v>56</v>
      </c>
      <c r="C3" s="18"/>
      <c r="D3" s="18"/>
      <c r="E3" s="18"/>
      <c r="F3" s="18"/>
      <c r="G3" s="234" t="s">
        <v>57</v>
      </c>
      <c r="H3" s="235"/>
      <c r="I3" s="235"/>
      <c r="J3" s="235"/>
      <c r="K3" s="235"/>
      <c r="L3" s="235"/>
      <c r="M3" s="235"/>
      <c r="N3" s="236"/>
    </row>
    <row r="4" spans="1:17" s="16" customFormat="1" ht="15" thickBot="1">
      <c r="A4" s="55"/>
      <c r="B4" s="217"/>
      <c r="C4" s="218"/>
      <c r="D4" s="218"/>
      <c r="E4" s="218"/>
      <c r="F4" s="219"/>
      <c r="G4" s="237"/>
      <c r="H4" s="238"/>
      <c r="I4" s="238"/>
      <c r="J4" s="238"/>
      <c r="K4" s="238"/>
      <c r="L4" s="238"/>
      <c r="M4" s="238"/>
      <c r="N4" s="239"/>
    </row>
    <row r="5" spans="1:17" s="16" customFormat="1" ht="15" thickBot="1">
      <c r="A5" s="57" t="s">
        <v>58</v>
      </c>
      <c r="B5" s="19" t="s">
        <v>59</v>
      </c>
      <c r="C5" s="58"/>
      <c r="D5" s="58"/>
      <c r="E5" s="58"/>
      <c r="F5" s="59"/>
      <c r="G5" s="240" t="s">
        <v>60</v>
      </c>
      <c r="H5" s="241" t="s">
        <v>61</v>
      </c>
      <c r="I5" s="242"/>
      <c r="J5" s="242"/>
      <c r="K5" s="242"/>
      <c r="L5" s="242"/>
      <c r="M5" s="242"/>
      <c r="N5" s="243"/>
    </row>
    <row r="6" spans="1:17" s="16" customFormat="1" ht="15.75" customHeight="1" thickBot="1">
      <c r="A6" s="216" t="s">
        <v>62</v>
      </c>
      <c r="B6" s="217"/>
      <c r="C6" s="218"/>
      <c r="D6" s="218"/>
      <c r="E6" s="218"/>
      <c r="F6" s="219"/>
      <c r="G6" s="226"/>
      <c r="H6" s="220"/>
      <c r="I6" s="221"/>
      <c r="J6" s="221"/>
      <c r="K6" s="221"/>
      <c r="L6" s="221"/>
      <c r="M6" s="221"/>
      <c r="N6" s="222"/>
    </row>
    <row r="7" spans="1:17" s="16" customFormat="1" ht="15.75" customHeight="1" thickBot="1">
      <c r="A7" s="216"/>
      <c r="B7" s="60" t="s">
        <v>63</v>
      </c>
      <c r="C7" s="61"/>
      <c r="D7" s="223" t="s">
        <v>64</v>
      </c>
      <c r="E7" s="224"/>
      <c r="F7" s="225"/>
      <c r="G7" s="226" t="s">
        <v>65</v>
      </c>
      <c r="H7" s="21"/>
      <c r="I7" s="22"/>
      <c r="J7" s="227" t="s">
        <v>66</v>
      </c>
      <c r="K7" s="227"/>
      <c r="L7" s="227"/>
      <c r="M7" s="227"/>
      <c r="N7" s="23"/>
    </row>
    <row r="8" spans="1:17" s="16" customFormat="1" ht="15.75" customHeight="1" thickBot="1">
      <c r="A8" s="62" t="s">
        <v>67</v>
      </c>
      <c r="B8" s="60" t="s">
        <v>68</v>
      </c>
      <c r="C8" s="61"/>
      <c r="D8" s="223" t="s">
        <v>69</v>
      </c>
      <c r="E8" s="224"/>
      <c r="F8" s="225"/>
      <c r="G8" s="226"/>
      <c r="H8" s="24"/>
      <c r="I8" s="25"/>
      <c r="J8" s="228" t="s">
        <v>70</v>
      </c>
      <c r="K8" s="228"/>
      <c r="L8" s="228"/>
      <c r="M8" s="228"/>
      <c r="N8" s="26"/>
    </row>
    <row r="9" spans="1:17" s="16" customFormat="1" ht="23.25" customHeight="1" thickBot="1">
      <c r="A9" s="63">
        <v>515</v>
      </c>
      <c r="B9" s="60" t="s">
        <v>60</v>
      </c>
      <c r="C9" s="29"/>
      <c r="D9" s="223" t="s">
        <v>71</v>
      </c>
      <c r="E9" s="224"/>
      <c r="F9" s="225"/>
      <c r="G9" s="226"/>
      <c r="H9" s="27"/>
      <c r="I9" s="28"/>
      <c r="J9" s="129">
        <v>2</v>
      </c>
      <c r="K9" s="129">
        <v>0</v>
      </c>
      <c r="L9" s="129">
        <v>2</v>
      </c>
      <c r="M9" s="129">
        <v>1</v>
      </c>
      <c r="N9" s="30"/>
    </row>
    <row r="10" spans="1:17" ht="9" customHeight="1">
      <c r="A10" s="64"/>
      <c r="B10" s="64"/>
      <c r="C10" s="64"/>
      <c r="D10" s="64"/>
      <c r="E10" s="64"/>
      <c r="F10" s="64"/>
      <c r="G10" s="64"/>
      <c r="H10" s="64"/>
      <c r="I10" s="64"/>
      <c r="J10" s="64"/>
      <c r="K10" s="64"/>
      <c r="L10" s="64"/>
      <c r="M10" s="64"/>
      <c r="N10" s="64"/>
    </row>
    <row r="11" spans="1:17" ht="20.25" customHeight="1">
      <c r="A11" s="119" t="s">
        <v>72</v>
      </c>
      <c r="B11" s="177" t="s">
        <v>73</v>
      </c>
      <c r="C11" s="178"/>
      <c r="D11" s="178"/>
      <c r="E11" s="178"/>
      <c r="F11" s="178"/>
      <c r="G11" s="66"/>
      <c r="H11" s="179" t="s">
        <v>74</v>
      </c>
      <c r="I11" s="179"/>
      <c r="J11" s="179"/>
      <c r="K11" s="180" t="s">
        <v>157</v>
      </c>
      <c r="L11" s="180"/>
      <c r="M11" s="180"/>
      <c r="N11" s="181"/>
    </row>
    <row r="12" spans="1:17" ht="19.5" customHeight="1">
      <c r="A12" s="32" t="s">
        <v>75</v>
      </c>
      <c r="B12" s="156" t="s">
        <v>76</v>
      </c>
      <c r="C12" s="157"/>
      <c r="D12" s="157"/>
      <c r="E12" s="157"/>
      <c r="F12" s="157"/>
      <c r="G12" s="33">
        <v>10</v>
      </c>
      <c r="H12" s="199"/>
      <c r="I12" s="199"/>
      <c r="J12" s="199"/>
      <c r="K12" s="33">
        <v>12</v>
      </c>
      <c r="L12" s="199">
        <v>300000000</v>
      </c>
      <c r="M12" s="199"/>
      <c r="N12" s="199"/>
    </row>
    <row r="13" spans="1:17" ht="28.5" customHeight="1">
      <c r="A13" s="32" t="s">
        <v>77</v>
      </c>
      <c r="B13" s="156" t="s">
        <v>78</v>
      </c>
      <c r="C13" s="157"/>
      <c r="D13" s="157"/>
      <c r="E13" s="157"/>
      <c r="F13" s="157"/>
      <c r="G13" s="33">
        <v>11</v>
      </c>
      <c r="H13" s="213"/>
      <c r="I13" s="213"/>
      <c r="J13" s="213"/>
      <c r="K13" s="33">
        <v>13</v>
      </c>
      <c r="L13" s="199">
        <v>0</v>
      </c>
      <c r="M13" s="199"/>
      <c r="N13" s="199"/>
      <c r="O13" s="87"/>
      <c r="P13" s="34">
        <v>80000000</v>
      </c>
    </row>
    <row r="14" spans="1:17" ht="24.75" customHeight="1">
      <c r="A14" s="32" t="s">
        <v>79</v>
      </c>
      <c r="B14" s="214" t="s">
        <v>80</v>
      </c>
      <c r="C14" s="215"/>
      <c r="D14" s="215"/>
      <c r="E14" s="215"/>
      <c r="F14" s="215"/>
      <c r="G14" s="215"/>
      <c r="H14" s="164"/>
      <c r="I14" s="164"/>
      <c r="J14" s="164"/>
      <c r="K14" s="33">
        <v>14</v>
      </c>
      <c r="L14" s="203">
        <f>SUM(L12:N13)</f>
        <v>300000000</v>
      </c>
      <c r="M14" s="203"/>
      <c r="N14" s="203"/>
      <c r="P14" s="34">
        <f>L14*5%</f>
        <v>15000000</v>
      </c>
      <c r="Q14" s="35">
        <v>0.05</v>
      </c>
    </row>
    <row r="15" spans="1:17">
      <c r="A15" s="67"/>
      <c r="B15" s="64"/>
      <c r="C15" s="64"/>
      <c r="D15" s="64"/>
      <c r="E15" s="64"/>
      <c r="F15" s="64"/>
      <c r="G15" s="64"/>
      <c r="H15" s="64"/>
      <c r="I15" s="64"/>
      <c r="J15" s="64"/>
      <c r="K15" s="64"/>
      <c r="L15" s="64"/>
      <c r="M15" s="64"/>
      <c r="N15" s="64"/>
      <c r="O15" s="34"/>
      <c r="P15" s="35"/>
    </row>
    <row r="16" spans="1:17" ht="19.5" customHeight="1">
      <c r="A16" s="119" t="s">
        <v>72</v>
      </c>
      <c r="B16" s="177" t="s">
        <v>81</v>
      </c>
      <c r="C16" s="178"/>
      <c r="D16" s="178"/>
      <c r="E16" s="178"/>
      <c r="F16" s="178"/>
      <c r="G16" s="178"/>
      <c r="H16" s="178"/>
      <c r="I16" s="178"/>
      <c r="J16" s="212"/>
      <c r="K16" s="188" t="s">
        <v>82</v>
      </c>
      <c r="L16" s="188"/>
      <c r="M16" s="188"/>
      <c r="N16" s="188"/>
      <c r="O16" s="34"/>
      <c r="P16" s="36"/>
    </row>
    <row r="17" spans="1:16" ht="19.5" customHeight="1">
      <c r="A17" s="32" t="s">
        <v>75</v>
      </c>
      <c r="B17" s="156" t="s">
        <v>83</v>
      </c>
      <c r="C17" s="157"/>
      <c r="D17" s="157"/>
      <c r="E17" s="157"/>
      <c r="F17" s="157"/>
      <c r="G17" s="157"/>
      <c r="H17" s="157"/>
      <c r="I17" s="157"/>
      <c r="J17" s="198"/>
      <c r="K17" s="33">
        <v>15</v>
      </c>
      <c r="L17" s="199"/>
      <c r="M17" s="199"/>
      <c r="N17" s="199"/>
      <c r="O17" s="34"/>
      <c r="P17" s="36"/>
    </row>
    <row r="18" spans="1:16" ht="19.5" customHeight="1">
      <c r="A18" s="32" t="s">
        <v>77</v>
      </c>
      <c r="B18" s="156" t="s">
        <v>84</v>
      </c>
      <c r="C18" s="157"/>
      <c r="D18" s="157"/>
      <c r="E18" s="157"/>
      <c r="F18" s="157"/>
      <c r="G18" s="157"/>
      <c r="H18" s="157"/>
      <c r="I18" s="157"/>
      <c r="J18" s="198"/>
      <c r="K18" s="33">
        <v>16</v>
      </c>
      <c r="L18" s="199">
        <v>200000000</v>
      </c>
      <c r="M18" s="199"/>
      <c r="N18" s="199"/>
      <c r="O18" s="34"/>
      <c r="P18" s="36"/>
    </row>
    <row r="19" spans="1:16" ht="19.5" customHeight="1">
      <c r="A19" s="32" t="s">
        <v>79</v>
      </c>
      <c r="B19" s="156" t="s">
        <v>85</v>
      </c>
      <c r="C19" s="157"/>
      <c r="D19" s="157"/>
      <c r="E19" s="157"/>
      <c r="F19" s="157"/>
      <c r="G19" s="157"/>
      <c r="H19" s="157"/>
      <c r="I19" s="157"/>
      <c r="J19" s="198"/>
      <c r="K19" s="33">
        <v>17</v>
      </c>
      <c r="L19" s="199"/>
      <c r="M19" s="199"/>
      <c r="N19" s="199"/>
      <c r="O19" s="34"/>
      <c r="P19" s="36"/>
    </row>
    <row r="20" spans="1:16" ht="19.5" customHeight="1">
      <c r="A20" s="32" t="s">
        <v>86</v>
      </c>
      <c r="B20" s="156" t="s">
        <v>41</v>
      </c>
      <c r="C20" s="157"/>
      <c r="D20" s="157"/>
      <c r="E20" s="157"/>
      <c r="F20" s="157"/>
      <c r="G20" s="157"/>
      <c r="H20" s="157"/>
      <c r="I20" s="157"/>
      <c r="J20" s="198"/>
      <c r="K20" s="33">
        <v>18</v>
      </c>
      <c r="L20" s="199"/>
      <c r="M20" s="199"/>
      <c r="N20" s="199"/>
      <c r="O20" s="34"/>
      <c r="P20" s="36"/>
    </row>
    <row r="21" spans="1:16" ht="19.5" customHeight="1" thickBot="1">
      <c r="A21" s="32" t="s">
        <v>87</v>
      </c>
      <c r="B21" s="156" t="s">
        <v>88</v>
      </c>
      <c r="C21" s="157"/>
      <c r="D21" s="157"/>
      <c r="E21" s="157"/>
      <c r="F21" s="157"/>
      <c r="G21" s="157"/>
      <c r="H21" s="157"/>
      <c r="I21" s="157"/>
      <c r="J21" s="198"/>
      <c r="K21" s="33">
        <v>19</v>
      </c>
      <c r="L21" s="199"/>
      <c r="M21" s="199"/>
      <c r="N21" s="199"/>
      <c r="O21" s="34"/>
      <c r="P21" s="36"/>
    </row>
    <row r="22" spans="1:16" ht="22.5" customHeight="1" thickTop="1">
      <c r="A22" s="32" t="s">
        <v>89</v>
      </c>
      <c r="B22" s="156" t="s">
        <v>42</v>
      </c>
      <c r="C22" s="157"/>
      <c r="D22" s="157"/>
      <c r="E22" s="157"/>
      <c r="F22" s="157"/>
      <c r="G22" s="157"/>
      <c r="H22" s="157"/>
      <c r="I22" s="157"/>
      <c r="J22" s="198"/>
      <c r="K22" s="33">
        <v>20</v>
      </c>
      <c r="L22" s="199"/>
      <c r="M22" s="199"/>
      <c r="N22" s="199"/>
      <c r="O22" s="76" t="s">
        <v>152</v>
      </c>
      <c r="P22" s="36"/>
    </row>
    <row r="23" spans="1:16" ht="19.5" customHeight="1" thickBot="1">
      <c r="A23" s="32" t="s">
        <v>90</v>
      </c>
      <c r="B23" s="156" t="s">
        <v>91</v>
      </c>
      <c r="C23" s="157"/>
      <c r="D23" s="157"/>
      <c r="E23" s="157"/>
      <c r="F23" s="157"/>
      <c r="G23" s="157"/>
      <c r="H23" s="157"/>
      <c r="I23" s="157"/>
      <c r="J23" s="198"/>
      <c r="K23" s="33">
        <v>21</v>
      </c>
      <c r="L23" s="184">
        <f>+IF(O23&lt;=P14,O23,IF(O23&gt;P14,P14))</f>
        <v>0</v>
      </c>
      <c r="M23" s="185"/>
      <c r="N23" s="186"/>
      <c r="O23" s="84"/>
      <c r="P23" s="36"/>
    </row>
    <row r="24" spans="1:16" ht="18.75" customHeight="1" thickTop="1">
      <c r="A24" s="32" t="s">
        <v>92</v>
      </c>
      <c r="B24" s="156" t="s">
        <v>93</v>
      </c>
      <c r="C24" s="157"/>
      <c r="D24" s="157"/>
      <c r="E24" s="157"/>
      <c r="F24" s="157"/>
      <c r="G24" s="157"/>
      <c r="H24" s="157"/>
      <c r="I24" s="157"/>
      <c r="J24" s="198"/>
      <c r="K24" s="33">
        <v>22</v>
      </c>
      <c r="L24" s="270">
        <f>SUM(L17:N23)</f>
        <v>200000000</v>
      </c>
      <c r="M24" s="271"/>
      <c r="N24" s="272"/>
    </row>
    <row r="25" spans="1:16" ht="27.75" customHeight="1">
      <c r="A25" s="32" t="s">
        <v>51</v>
      </c>
      <c r="B25" s="156" t="s">
        <v>94</v>
      </c>
      <c r="C25" s="157"/>
      <c r="D25" s="157"/>
      <c r="E25" s="157"/>
      <c r="F25" s="157"/>
      <c r="G25" s="157"/>
      <c r="H25" s="157"/>
      <c r="I25" s="157"/>
      <c r="J25" s="198"/>
      <c r="K25" s="33">
        <v>23</v>
      </c>
      <c r="L25" s="199"/>
      <c r="M25" s="199"/>
      <c r="N25" s="199"/>
    </row>
    <row r="26" spans="1:16" ht="21.75" customHeight="1">
      <c r="A26" s="32" t="s">
        <v>95</v>
      </c>
      <c r="B26" s="200" t="s">
        <v>96</v>
      </c>
      <c r="C26" s="201"/>
      <c r="D26" s="201"/>
      <c r="E26" s="201"/>
      <c r="F26" s="201"/>
      <c r="G26" s="201"/>
      <c r="H26" s="201"/>
      <c r="I26" s="201"/>
      <c r="J26" s="202"/>
      <c r="K26" s="33">
        <v>24</v>
      </c>
      <c r="L26" s="203">
        <f>L24+L25</f>
        <v>200000000</v>
      </c>
      <c r="M26" s="203"/>
      <c r="N26" s="203"/>
    </row>
    <row r="27" spans="1:16">
      <c r="A27" s="67"/>
      <c r="B27" s="64"/>
      <c r="C27" s="64"/>
      <c r="D27" s="64"/>
      <c r="E27" s="64"/>
      <c r="F27" s="64"/>
      <c r="G27" s="64"/>
      <c r="H27" s="64"/>
      <c r="I27" s="64"/>
      <c r="J27" s="64"/>
      <c r="K27" s="64"/>
      <c r="L27" s="64"/>
      <c r="M27" s="64"/>
      <c r="N27" s="64"/>
    </row>
    <row r="28" spans="1:16" ht="21.75" customHeight="1">
      <c r="A28" s="119" t="s">
        <v>72</v>
      </c>
      <c r="B28" s="204" t="s">
        <v>97</v>
      </c>
      <c r="C28" s="204"/>
      <c r="D28" s="204"/>
      <c r="E28" s="204"/>
      <c r="F28" s="204"/>
      <c r="G28" s="204"/>
      <c r="H28" s="204"/>
      <c r="I28" s="204"/>
      <c r="J28" s="204"/>
      <c r="K28" s="205" t="s">
        <v>82</v>
      </c>
      <c r="L28" s="205"/>
      <c r="M28" s="205"/>
      <c r="N28" s="205"/>
    </row>
    <row r="29" spans="1:16" ht="25.5" customHeight="1">
      <c r="A29" s="32" t="s">
        <v>75</v>
      </c>
      <c r="B29" s="194" t="s">
        <v>98</v>
      </c>
      <c r="C29" s="189"/>
      <c r="D29" s="189"/>
      <c r="E29" s="189"/>
      <c r="F29" s="189"/>
      <c r="G29" s="189"/>
      <c r="H29" s="189"/>
      <c r="I29" s="189"/>
      <c r="J29" s="190"/>
      <c r="K29" s="33">
        <v>25</v>
      </c>
      <c r="L29" s="184">
        <f>L14</f>
        <v>300000000</v>
      </c>
      <c r="M29" s="185"/>
      <c r="N29" s="186"/>
    </row>
    <row r="30" spans="1:16" ht="25.5" customHeight="1">
      <c r="A30" s="32" t="s">
        <v>77</v>
      </c>
      <c r="B30" s="195" t="s">
        <v>99</v>
      </c>
      <c r="C30" s="196"/>
      <c r="D30" s="196"/>
      <c r="E30" s="196"/>
      <c r="F30" s="196"/>
      <c r="G30" s="196"/>
      <c r="H30" s="196"/>
      <c r="I30" s="196"/>
      <c r="J30" s="197"/>
      <c r="K30" s="33">
        <v>26</v>
      </c>
      <c r="L30" s="184">
        <f>+IF(L24&lt;=L29,L24,IF(L24&gt;L29,L29))</f>
        <v>200000000</v>
      </c>
      <c r="M30" s="185"/>
      <c r="N30" s="186"/>
    </row>
    <row r="31" spans="1:16" ht="31.5" customHeight="1">
      <c r="A31" s="32" t="s">
        <v>79</v>
      </c>
      <c r="B31" s="173" t="s">
        <v>100</v>
      </c>
      <c r="C31" s="189"/>
      <c r="D31" s="189"/>
      <c r="E31" s="189"/>
      <c r="F31" s="189"/>
      <c r="G31" s="189"/>
      <c r="H31" s="189">
        <v>0</v>
      </c>
      <c r="I31" s="189"/>
      <c r="J31" s="190"/>
      <c r="K31" s="33">
        <v>27</v>
      </c>
      <c r="L31" s="184">
        <f>L29-L30</f>
        <v>100000000</v>
      </c>
      <c r="M31" s="185"/>
      <c r="N31" s="186"/>
    </row>
    <row r="32" spans="1:16" ht="25.5" customHeight="1">
      <c r="A32" s="32" t="s">
        <v>86</v>
      </c>
      <c r="B32" s="173" t="s">
        <v>101</v>
      </c>
      <c r="C32" s="189"/>
      <c r="D32" s="189"/>
      <c r="E32" s="189"/>
      <c r="F32" s="189"/>
      <c r="G32" s="189"/>
      <c r="H32" s="189">
        <v>0</v>
      </c>
      <c r="I32" s="189"/>
      <c r="J32" s="190"/>
      <c r="K32" s="33">
        <v>28</v>
      </c>
      <c r="L32" s="184">
        <f>+IF(L25&lt;=L31,L25,IF(L25&gt;L31,L31))</f>
        <v>0</v>
      </c>
      <c r="M32" s="185"/>
      <c r="N32" s="186"/>
    </row>
    <row r="33" spans="1:18" ht="31.5" customHeight="1">
      <c r="A33" s="32" t="s">
        <v>87</v>
      </c>
      <c r="B33" s="191" t="s">
        <v>102</v>
      </c>
      <c r="C33" s="192"/>
      <c r="D33" s="192"/>
      <c r="E33" s="192"/>
      <c r="F33" s="192"/>
      <c r="G33" s="192"/>
      <c r="H33" s="192">
        <f>+H31+H32</f>
        <v>0</v>
      </c>
      <c r="I33" s="192"/>
      <c r="J33" s="193"/>
      <c r="K33" s="33">
        <v>29</v>
      </c>
      <c r="L33" s="184">
        <f>L31-L32</f>
        <v>100000000</v>
      </c>
      <c r="M33" s="185"/>
      <c r="N33" s="186"/>
    </row>
    <row r="34" spans="1:18" ht="43.5" customHeight="1">
      <c r="A34" s="32" t="s">
        <v>89</v>
      </c>
      <c r="B34" s="173" t="s">
        <v>103</v>
      </c>
      <c r="C34" s="189"/>
      <c r="D34" s="189"/>
      <c r="E34" s="189"/>
      <c r="F34" s="189"/>
      <c r="G34" s="189"/>
      <c r="H34" s="189">
        <f>IF(H33&gt;L33,+H33-L33,0)</f>
        <v>0</v>
      </c>
      <c r="I34" s="189"/>
      <c r="J34" s="190"/>
      <c r="K34" s="33">
        <v>30</v>
      </c>
      <c r="L34" s="184">
        <f>+IF(L25&gt;L32,Anexo!J14,IF(L25&lt;L31,0,0))</f>
        <v>0</v>
      </c>
      <c r="M34" s="185"/>
      <c r="N34" s="186"/>
    </row>
    <row r="35" spans="1:18" ht="41.25" customHeight="1">
      <c r="A35" s="32" t="s">
        <v>90</v>
      </c>
      <c r="B35" s="173" t="s">
        <v>104</v>
      </c>
      <c r="C35" s="174"/>
      <c r="D35" s="174"/>
      <c r="E35" s="174"/>
      <c r="F35" s="174"/>
      <c r="G35" s="174"/>
      <c r="H35" s="174"/>
      <c r="I35" s="174"/>
      <c r="J35" s="175"/>
      <c r="K35" s="33">
        <v>31</v>
      </c>
      <c r="L35" s="184">
        <f>IF(L34=0,IF(L25&lt;P35,0,IF(L25&gt;P35,Q35,0)),0)</f>
        <v>0</v>
      </c>
      <c r="M35" s="185"/>
      <c r="N35" s="186"/>
      <c r="P35" s="37">
        <f>L32+Anexo!J14</f>
        <v>200000000</v>
      </c>
      <c r="Q35" s="37">
        <f>L25-L32-Anexo!J14</f>
        <v>-200000000</v>
      </c>
    </row>
    <row r="36" spans="1:18" ht="33.75" customHeight="1">
      <c r="A36" s="38" t="s">
        <v>92</v>
      </c>
      <c r="B36" s="173" t="s">
        <v>105</v>
      </c>
      <c r="C36" s="174"/>
      <c r="D36" s="174"/>
      <c r="E36" s="174"/>
      <c r="F36" s="174"/>
      <c r="G36" s="174"/>
      <c r="H36" s="174"/>
      <c r="I36" s="174"/>
      <c r="J36" s="175"/>
      <c r="K36" s="33">
        <v>32</v>
      </c>
      <c r="L36" s="184">
        <f>+IF(L34=0,0,IF(P36&lt;=Anexo!J14,P36,Anexo!J14))</f>
        <v>0</v>
      </c>
      <c r="M36" s="185"/>
      <c r="N36" s="186"/>
      <c r="P36" s="39">
        <f>+IF(L25&lt;=L31,0,IF(L25&gt;L31,(L25-L31)))</f>
        <v>0</v>
      </c>
      <c r="Q36" s="40"/>
      <c r="R36" s="40"/>
    </row>
    <row r="37" spans="1:18">
      <c r="A37" s="41"/>
      <c r="B37" s="68"/>
      <c r="C37" s="69"/>
      <c r="D37" s="69"/>
      <c r="E37" s="69"/>
      <c r="F37" s="69"/>
      <c r="G37" s="69"/>
      <c r="H37" s="69"/>
      <c r="I37" s="69"/>
      <c r="J37" s="69"/>
      <c r="K37" s="42"/>
      <c r="L37" s="70" t="s">
        <v>106</v>
      </c>
      <c r="M37" s="70"/>
      <c r="N37" s="70"/>
    </row>
    <row r="38" spans="1:18" ht="21.75" customHeight="1">
      <c r="A38" s="71" t="s">
        <v>72</v>
      </c>
      <c r="B38" s="187" t="s">
        <v>107</v>
      </c>
      <c r="C38" s="187"/>
      <c r="D38" s="187"/>
      <c r="E38" s="187"/>
      <c r="F38" s="187"/>
      <c r="G38" s="187"/>
      <c r="H38" s="187"/>
      <c r="I38" s="187"/>
      <c r="J38" s="187"/>
      <c r="K38" s="188" t="s">
        <v>82</v>
      </c>
      <c r="L38" s="188"/>
      <c r="M38" s="188"/>
      <c r="N38" s="188"/>
    </row>
    <row r="39" spans="1:18" ht="24" customHeight="1">
      <c r="A39" s="32" t="s">
        <v>75</v>
      </c>
      <c r="B39" s="173" t="s">
        <v>108</v>
      </c>
      <c r="C39" s="174"/>
      <c r="D39" s="174"/>
      <c r="E39" s="174"/>
      <c r="F39" s="174"/>
      <c r="G39" s="174"/>
      <c r="H39" s="174"/>
      <c r="I39" s="174"/>
      <c r="J39" s="175"/>
      <c r="K39" s="43">
        <v>33</v>
      </c>
      <c r="L39" s="182">
        <f>L36</f>
        <v>0</v>
      </c>
      <c r="M39" s="182"/>
      <c r="N39" s="182"/>
    </row>
    <row r="40" spans="1:18" ht="26.25" customHeight="1">
      <c r="A40" s="32" t="s">
        <v>77</v>
      </c>
      <c r="B40" s="173" t="s">
        <v>109</v>
      </c>
      <c r="C40" s="174"/>
      <c r="D40" s="174"/>
      <c r="E40" s="174"/>
      <c r="F40" s="174"/>
      <c r="G40" s="174"/>
      <c r="H40" s="174"/>
      <c r="I40" s="174"/>
      <c r="J40" s="175"/>
      <c r="K40" s="43">
        <v>34</v>
      </c>
      <c r="L40" s="176">
        <v>200000000</v>
      </c>
      <c r="M40" s="176"/>
      <c r="N40" s="176"/>
    </row>
    <row r="41" spans="1:18" ht="39" customHeight="1">
      <c r="A41" s="32" t="s">
        <v>79</v>
      </c>
      <c r="B41" s="173" t="s">
        <v>110</v>
      </c>
      <c r="C41" s="174"/>
      <c r="D41" s="174"/>
      <c r="E41" s="174"/>
      <c r="F41" s="174"/>
      <c r="G41" s="174"/>
      <c r="H41" s="174"/>
      <c r="I41" s="174"/>
      <c r="J41" s="175"/>
      <c r="K41" s="43">
        <v>35</v>
      </c>
      <c r="L41" s="182">
        <f>L39+L40</f>
        <v>200000000</v>
      </c>
      <c r="M41" s="182"/>
      <c r="N41" s="182"/>
    </row>
    <row r="42" spans="1:18" ht="22.5" customHeight="1" thickBot="1">
      <c r="A42" s="32" t="s">
        <v>86</v>
      </c>
      <c r="B42" s="173" t="s">
        <v>111</v>
      </c>
      <c r="C42" s="174"/>
      <c r="D42" s="174"/>
      <c r="E42" s="174"/>
      <c r="F42" s="174"/>
      <c r="G42" s="174"/>
      <c r="H42" s="174"/>
      <c r="I42" s="174"/>
      <c r="J42" s="175"/>
      <c r="K42" s="43">
        <v>36</v>
      </c>
      <c r="L42" s="176"/>
      <c r="M42" s="176"/>
      <c r="N42" s="176"/>
    </row>
    <row r="43" spans="1:18" ht="39" customHeight="1" thickTop="1">
      <c r="A43" s="44" t="s">
        <v>87</v>
      </c>
      <c r="B43" s="173" t="s">
        <v>112</v>
      </c>
      <c r="C43" s="174"/>
      <c r="D43" s="174"/>
      <c r="E43" s="174"/>
      <c r="F43" s="174"/>
      <c r="G43" s="174"/>
      <c r="H43" s="174"/>
      <c r="I43" s="174"/>
      <c r="J43" s="175"/>
      <c r="K43" s="43">
        <v>37</v>
      </c>
      <c r="L43" s="182">
        <f>L41-L42</f>
        <v>200000000</v>
      </c>
      <c r="M43" s="182"/>
      <c r="N43" s="183"/>
      <c r="O43" s="76" t="s">
        <v>153</v>
      </c>
    </row>
    <row r="44" spans="1:18" ht="39" customHeight="1" thickBot="1">
      <c r="A44" s="32" t="s">
        <v>89</v>
      </c>
      <c r="B44" s="173" t="s">
        <v>113</v>
      </c>
      <c r="C44" s="174"/>
      <c r="D44" s="174"/>
      <c r="E44" s="174"/>
      <c r="F44" s="174"/>
      <c r="G44" s="174"/>
      <c r="H44" s="174"/>
      <c r="I44" s="174"/>
      <c r="J44" s="175"/>
      <c r="K44" s="43">
        <v>38</v>
      </c>
      <c r="L44" s="184">
        <f>+IF(O44&gt;P44,P44,IF(O44&lt;=P44,O44))</f>
        <v>20000000</v>
      </c>
      <c r="M44" s="185"/>
      <c r="N44" s="185"/>
      <c r="O44" s="84">
        <f>L41</f>
        <v>200000000</v>
      </c>
      <c r="P44" s="39">
        <f>L33*20%</f>
        <v>20000000</v>
      </c>
    </row>
    <row r="45" spans="1:18" ht="39" customHeight="1" thickTop="1">
      <c r="A45" s="32" t="s">
        <v>90</v>
      </c>
      <c r="B45" s="173" t="s">
        <v>114</v>
      </c>
      <c r="C45" s="174"/>
      <c r="D45" s="174"/>
      <c r="E45" s="174"/>
      <c r="F45" s="174"/>
      <c r="G45" s="174"/>
      <c r="H45" s="174"/>
      <c r="I45" s="174"/>
      <c r="J45" s="175"/>
      <c r="K45" s="43">
        <v>39</v>
      </c>
      <c r="L45" s="176">
        <f>L43-L44</f>
        <v>180000000</v>
      </c>
      <c r="M45" s="176"/>
      <c r="N45" s="176"/>
    </row>
    <row r="46" spans="1:18">
      <c r="A46" s="64"/>
      <c r="B46" s="64"/>
      <c r="C46" s="64"/>
      <c r="D46" s="64"/>
      <c r="E46" s="64"/>
      <c r="F46" s="64"/>
      <c r="G46" s="64"/>
      <c r="H46" s="64"/>
      <c r="I46" s="64"/>
      <c r="J46" s="64"/>
      <c r="K46" s="64"/>
      <c r="L46" s="64"/>
      <c r="M46" s="64"/>
      <c r="N46" s="64"/>
    </row>
    <row r="47" spans="1:18" ht="21.75" customHeight="1">
      <c r="A47" s="119" t="s">
        <v>72</v>
      </c>
      <c r="B47" s="177" t="s">
        <v>115</v>
      </c>
      <c r="C47" s="178"/>
      <c r="D47" s="178"/>
      <c r="E47" s="178"/>
      <c r="F47" s="178"/>
      <c r="G47" s="179" t="s">
        <v>116</v>
      </c>
      <c r="H47" s="179"/>
      <c r="I47" s="179"/>
      <c r="J47" s="179"/>
      <c r="K47" s="180" t="s">
        <v>117</v>
      </c>
      <c r="L47" s="180"/>
      <c r="M47" s="180"/>
      <c r="N47" s="181"/>
    </row>
    <row r="48" spans="1:18" ht="24.75" customHeight="1">
      <c r="A48" s="32" t="s">
        <v>75</v>
      </c>
      <c r="B48" s="156" t="s">
        <v>118</v>
      </c>
      <c r="C48" s="157"/>
      <c r="D48" s="157"/>
      <c r="E48" s="157"/>
      <c r="F48" s="157"/>
      <c r="G48" s="72"/>
      <c r="H48" s="171"/>
      <c r="I48" s="171"/>
      <c r="J48" s="171"/>
      <c r="K48" s="33">
        <v>45</v>
      </c>
      <c r="L48" s="172">
        <f>L33-L44</f>
        <v>80000000</v>
      </c>
      <c r="M48" s="169"/>
      <c r="N48" s="170"/>
    </row>
    <row r="49" spans="1:17" ht="24.75" customHeight="1">
      <c r="A49" s="32" t="s">
        <v>77</v>
      </c>
      <c r="B49" s="156" t="s">
        <v>119</v>
      </c>
      <c r="C49" s="157"/>
      <c r="D49" s="157"/>
      <c r="E49" s="157"/>
      <c r="F49" s="157"/>
      <c r="G49" s="73"/>
      <c r="H49" s="171"/>
      <c r="I49" s="171"/>
      <c r="J49" s="171"/>
      <c r="K49" s="33">
        <v>46</v>
      </c>
      <c r="L49" s="172">
        <f>+IF(L14&lt;P13,0,IF(L14&gt;P13,(IF(L48&lt;=Q49,L48,Q49)*8%),0))</f>
        <v>4000000</v>
      </c>
      <c r="M49" s="169"/>
      <c r="N49" s="170"/>
      <c r="P49" s="31">
        <v>0</v>
      </c>
      <c r="Q49" s="39">
        <v>50000000</v>
      </c>
    </row>
    <row r="50" spans="1:17" ht="27.75" customHeight="1">
      <c r="A50" s="32" t="s">
        <v>79</v>
      </c>
      <c r="B50" s="156" t="s">
        <v>120</v>
      </c>
      <c r="C50" s="157"/>
      <c r="D50" s="157"/>
      <c r="E50" s="157"/>
      <c r="F50" s="157"/>
      <c r="G50" s="73"/>
      <c r="H50" s="164"/>
      <c r="I50" s="164"/>
      <c r="J50" s="164"/>
      <c r="K50" s="33">
        <v>47</v>
      </c>
      <c r="L50" s="172">
        <f>(+IF(L14&lt;P13,0,IF(L14&gt;P13,(IF(L48&lt;=Q49,0,IF(L48&gt;(Q49+P50),P50,(IF(Q49&lt;L48,(L48-Q49),(Q49-L48))))*9%)),0)))</f>
        <v>2700000</v>
      </c>
      <c r="M50" s="169"/>
      <c r="N50" s="170"/>
      <c r="P50" s="39">
        <v>100000000</v>
      </c>
    </row>
    <row r="51" spans="1:17" ht="27.75" customHeight="1">
      <c r="A51" s="32" t="s">
        <v>86</v>
      </c>
      <c r="B51" s="156" t="s">
        <v>121</v>
      </c>
      <c r="C51" s="157"/>
      <c r="D51" s="157"/>
      <c r="E51" s="157"/>
      <c r="F51" s="157"/>
      <c r="G51" s="73"/>
      <c r="H51" s="164"/>
      <c r="I51" s="164"/>
      <c r="J51" s="164"/>
      <c r="K51" s="33">
        <v>48</v>
      </c>
      <c r="L51" s="168">
        <f>IF(L14&lt;P13,0,IF(L14&gt;P13,IF((+L48-P50-Q49)&lt;=0,0,+L48-P50-Q49)*10%,0))</f>
        <v>0</v>
      </c>
      <c r="M51" s="169"/>
      <c r="N51" s="170"/>
    </row>
    <row r="52" spans="1:17" ht="27.75" customHeight="1">
      <c r="A52" s="32" t="s">
        <v>87</v>
      </c>
      <c r="B52" s="156" t="s">
        <v>122</v>
      </c>
      <c r="C52" s="157"/>
      <c r="D52" s="157"/>
      <c r="E52" s="157"/>
      <c r="F52" s="157"/>
      <c r="G52" s="33">
        <v>40</v>
      </c>
      <c r="H52" s="166">
        <v>0</v>
      </c>
      <c r="I52" s="166"/>
      <c r="J52" s="166"/>
      <c r="K52" s="74"/>
      <c r="L52" s="167"/>
      <c r="M52" s="167"/>
      <c r="N52" s="167"/>
    </row>
    <row r="53" spans="1:17" ht="24.75" customHeight="1">
      <c r="A53" s="32" t="s">
        <v>89</v>
      </c>
      <c r="B53" s="156" t="s">
        <v>123</v>
      </c>
      <c r="C53" s="157"/>
      <c r="D53" s="157"/>
      <c r="E53" s="157"/>
      <c r="F53" s="157"/>
      <c r="G53" s="33">
        <v>41</v>
      </c>
      <c r="H53" s="166">
        <v>0</v>
      </c>
      <c r="I53" s="166"/>
      <c r="J53" s="166"/>
      <c r="K53" s="74"/>
      <c r="L53" s="167"/>
      <c r="M53" s="167"/>
      <c r="N53" s="167"/>
    </row>
    <row r="54" spans="1:17" ht="24.75" customHeight="1">
      <c r="A54" s="32" t="s">
        <v>90</v>
      </c>
      <c r="B54" s="156" t="s">
        <v>124</v>
      </c>
      <c r="C54" s="157"/>
      <c r="D54" s="157"/>
      <c r="E54" s="157"/>
      <c r="F54" s="157"/>
      <c r="G54" s="33">
        <v>42</v>
      </c>
      <c r="H54" s="166">
        <v>0</v>
      </c>
      <c r="I54" s="166"/>
      <c r="J54" s="166"/>
      <c r="K54" s="74"/>
      <c r="L54" s="167"/>
      <c r="M54" s="167"/>
      <c r="N54" s="167"/>
    </row>
    <row r="55" spans="1:17" ht="24.75" customHeight="1">
      <c r="A55" s="32" t="s">
        <v>92</v>
      </c>
      <c r="B55" s="156" t="s">
        <v>125</v>
      </c>
      <c r="C55" s="157"/>
      <c r="D55" s="157"/>
      <c r="E55" s="157"/>
      <c r="F55" s="157"/>
      <c r="G55" s="73"/>
      <c r="H55" s="164"/>
      <c r="I55" s="164"/>
      <c r="J55" s="164"/>
      <c r="K55" s="33">
        <v>49</v>
      </c>
      <c r="L55" s="165">
        <f t="shared" ref="L55" si="0">SUM(L53:N54)</f>
        <v>0</v>
      </c>
      <c r="M55" s="165"/>
      <c r="N55" s="165"/>
    </row>
    <row r="56" spans="1:17" ht="30.75" customHeight="1">
      <c r="A56" s="32" t="s">
        <v>51</v>
      </c>
      <c r="B56" s="156" t="s">
        <v>126</v>
      </c>
      <c r="C56" s="157"/>
      <c r="D56" s="157"/>
      <c r="E56" s="157"/>
      <c r="F56" s="157"/>
      <c r="G56" s="33">
        <v>43</v>
      </c>
      <c r="H56" s="165">
        <f>SUM(H52:J54)</f>
        <v>0</v>
      </c>
      <c r="I56" s="165"/>
      <c r="J56" s="165"/>
      <c r="K56" s="33">
        <v>50</v>
      </c>
      <c r="L56" s="165">
        <f>SUM(L49+L50+L51+L55)</f>
        <v>6700000</v>
      </c>
      <c r="M56" s="165"/>
      <c r="N56" s="165"/>
      <c r="P56" s="37">
        <f>L56-H56</f>
        <v>6700000</v>
      </c>
    </row>
    <row r="57" spans="1:17" ht="28.5" customHeight="1">
      <c r="A57" s="32" t="s">
        <v>95</v>
      </c>
      <c r="B57" s="156" t="s">
        <v>127</v>
      </c>
      <c r="C57" s="157"/>
      <c r="D57" s="157"/>
      <c r="E57" s="157"/>
      <c r="F57" s="157"/>
      <c r="G57" s="33">
        <v>44</v>
      </c>
      <c r="H57" s="158">
        <f>+IF(H56&gt;L56,P56,IF(H56&lt;=L56,0))</f>
        <v>0</v>
      </c>
      <c r="I57" s="159"/>
      <c r="J57" s="160"/>
      <c r="K57" s="74"/>
      <c r="L57" s="161"/>
      <c r="M57" s="162"/>
      <c r="N57" s="163"/>
    </row>
    <row r="58" spans="1:17" ht="27.75" customHeight="1">
      <c r="A58" s="32" t="s">
        <v>128</v>
      </c>
      <c r="B58" s="156" t="s">
        <v>129</v>
      </c>
      <c r="C58" s="157"/>
      <c r="D58" s="157"/>
      <c r="E58" s="157"/>
      <c r="F58" s="157"/>
      <c r="G58" s="73"/>
      <c r="H58" s="164"/>
      <c r="I58" s="164"/>
      <c r="J58" s="164"/>
      <c r="K58" s="33">
        <v>51</v>
      </c>
      <c r="L58" s="158">
        <f>+IF(L56&gt;H56,P56,IF(L56&lt;=H56,0))</f>
        <v>6700000</v>
      </c>
      <c r="M58" s="159"/>
      <c r="N58" s="160"/>
    </row>
    <row r="59" spans="1:17">
      <c r="A59" s="75"/>
      <c r="B59" s="75"/>
      <c r="C59" s="75"/>
      <c r="D59" s="75"/>
      <c r="E59" s="75"/>
      <c r="F59" s="75"/>
      <c r="G59" s="75"/>
      <c r="H59" s="75"/>
      <c r="I59" s="75"/>
      <c r="J59" s="75"/>
      <c r="K59" s="75"/>
      <c r="L59" s="75"/>
      <c r="M59" s="75"/>
      <c r="N59" s="75"/>
    </row>
    <row r="60" spans="1:17" ht="27.75" customHeight="1">
      <c r="A60" s="155" t="s">
        <v>130</v>
      </c>
      <c r="B60" s="155"/>
      <c r="C60" s="155"/>
      <c r="D60" s="155"/>
      <c r="E60" s="155"/>
      <c r="F60" s="155"/>
      <c r="G60" s="155"/>
      <c r="H60" s="155"/>
      <c r="I60" s="155"/>
      <c r="J60" s="155"/>
      <c r="K60" s="155"/>
      <c r="L60" s="155"/>
      <c r="M60" s="155"/>
      <c r="N60" s="155"/>
    </row>
    <row r="61" spans="1:17">
      <c r="A61" s="45"/>
      <c r="B61" s="45"/>
      <c r="C61" s="45"/>
      <c r="D61" s="45"/>
      <c r="E61" s="45"/>
      <c r="F61" s="45"/>
      <c r="G61" s="45"/>
      <c r="H61" s="45"/>
      <c r="I61" s="45"/>
      <c r="J61" s="45"/>
      <c r="K61" s="45"/>
      <c r="L61" s="45"/>
      <c r="M61" s="45"/>
      <c r="N61" s="45"/>
    </row>
    <row r="62" spans="1:17">
      <c r="A62" s="45"/>
      <c r="B62" s="45"/>
      <c r="C62" s="45"/>
      <c r="D62" s="45"/>
      <c r="E62" s="45"/>
      <c r="F62" s="45"/>
      <c r="G62" s="45"/>
      <c r="H62" s="45"/>
      <c r="I62" s="45"/>
      <c r="J62" s="45"/>
      <c r="K62" s="45"/>
      <c r="L62" s="45"/>
      <c r="M62" s="45"/>
      <c r="N62" s="45"/>
    </row>
    <row r="63" spans="1:17">
      <c r="A63" s="45"/>
      <c r="B63" s="45"/>
      <c r="C63" s="45"/>
      <c r="D63" s="45"/>
      <c r="E63" s="45"/>
      <c r="F63" s="45"/>
      <c r="G63" s="45"/>
      <c r="H63" s="45"/>
      <c r="I63" s="45"/>
      <c r="J63" s="45"/>
      <c r="K63" s="45"/>
      <c r="L63" s="45"/>
      <c r="M63" s="45"/>
      <c r="N63" s="45"/>
    </row>
    <row r="64" spans="1:17">
      <c r="A64" s="45"/>
      <c r="B64" s="45"/>
      <c r="C64" s="45"/>
      <c r="D64" s="45"/>
      <c r="E64" s="45"/>
      <c r="F64" s="45"/>
      <c r="G64" s="45"/>
      <c r="H64" s="45"/>
      <c r="I64" s="45"/>
      <c r="J64" s="45"/>
      <c r="K64" s="45"/>
      <c r="L64" s="45"/>
      <c r="M64" s="45"/>
      <c r="N64" s="45"/>
    </row>
    <row r="65" spans="1:14">
      <c r="A65" s="45"/>
      <c r="B65" s="45"/>
      <c r="C65" s="45"/>
      <c r="D65" s="45"/>
      <c r="E65" s="45"/>
      <c r="F65" s="45"/>
      <c r="G65" s="45"/>
      <c r="H65" s="45"/>
      <c r="I65" s="45"/>
      <c r="J65" s="45"/>
      <c r="K65" s="45"/>
      <c r="L65" s="45"/>
      <c r="M65" s="45"/>
      <c r="N65" s="45"/>
    </row>
  </sheetData>
  <sheetProtection algorithmName="SHA-512" hashValue="seHSq75Hh4orZoa2i8QJNROsNytmkr8qz9ERHz12BZ/TL9gx4dg2QU6xccYH8DWRqy9NX+EAjConE5Rn7Woe3g==" saltValue="/RbLRLJCqfkrXQZ3PcXwTg==" spinCount="100000" sheet="1" selectLockedCells="1"/>
  <mergeCells count="121">
    <mergeCell ref="B1:F1"/>
    <mergeCell ref="E2:F2"/>
    <mergeCell ref="G3:N3"/>
    <mergeCell ref="B4:F4"/>
    <mergeCell ref="G4:N4"/>
    <mergeCell ref="G5:G6"/>
    <mergeCell ref="H5:N5"/>
    <mergeCell ref="B11:F11"/>
    <mergeCell ref="H11:J11"/>
    <mergeCell ref="K11:N11"/>
    <mergeCell ref="B12:F12"/>
    <mergeCell ref="H12:J12"/>
    <mergeCell ref="L12:N12"/>
    <mergeCell ref="A6:A7"/>
    <mergeCell ref="B6:F6"/>
    <mergeCell ref="H6:N6"/>
    <mergeCell ref="D7:F7"/>
    <mergeCell ref="G7:G9"/>
    <mergeCell ref="J7:M7"/>
    <mergeCell ref="D8:F8"/>
    <mergeCell ref="J8:M8"/>
    <mergeCell ref="D9:F9"/>
    <mergeCell ref="B16:J16"/>
    <mergeCell ref="K16:N16"/>
    <mergeCell ref="B17:J17"/>
    <mergeCell ref="L17:N17"/>
    <mergeCell ref="B18:J18"/>
    <mergeCell ref="L18:N18"/>
    <mergeCell ref="B13:F13"/>
    <mergeCell ref="H13:J13"/>
    <mergeCell ref="L13:N13"/>
    <mergeCell ref="B14:G14"/>
    <mergeCell ref="H14:J14"/>
    <mergeCell ref="L14:N14"/>
    <mergeCell ref="B22:J22"/>
    <mergeCell ref="L22:N22"/>
    <mergeCell ref="B23:J23"/>
    <mergeCell ref="L23:N23"/>
    <mergeCell ref="B24:J24"/>
    <mergeCell ref="L24:N24"/>
    <mergeCell ref="B19:J19"/>
    <mergeCell ref="L19:N19"/>
    <mergeCell ref="B20:J20"/>
    <mergeCell ref="L20:N20"/>
    <mergeCell ref="B21:J21"/>
    <mergeCell ref="L21:N21"/>
    <mergeCell ref="B29:J29"/>
    <mergeCell ref="L29:N29"/>
    <mergeCell ref="B30:J30"/>
    <mergeCell ref="L30:N30"/>
    <mergeCell ref="B31:J31"/>
    <mergeCell ref="L31:N31"/>
    <mergeCell ref="B25:J25"/>
    <mergeCell ref="L25:N25"/>
    <mergeCell ref="B26:J26"/>
    <mergeCell ref="L26:N26"/>
    <mergeCell ref="B28:J28"/>
    <mergeCell ref="K28:N28"/>
    <mergeCell ref="B35:J35"/>
    <mergeCell ref="L35:N35"/>
    <mergeCell ref="B36:J36"/>
    <mergeCell ref="L36:N36"/>
    <mergeCell ref="B38:J38"/>
    <mergeCell ref="K38:N38"/>
    <mergeCell ref="B32:J32"/>
    <mergeCell ref="L32:N32"/>
    <mergeCell ref="B33:J33"/>
    <mergeCell ref="L33:N33"/>
    <mergeCell ref="B34:J34"/>
    <mergeCell ref="L34:N34"/>
    <mergeCell ref="B42:J42"/>
    <mergeCell ref="L42:N42"/>
    <mergeCell ref="B43:J43"/>
    <mergeCell ref="L43:N43"/>
    <mergeCell ref="B44:J44"/>
    <mergeCell ref="L44:N44"/>
    <mergeCell ref="B39:J39"/>
    <mergeCell ref="L39:N39"/>
    <mergeCell ref="B40:J40"/>
    <mergeCell ref="L40:N40"/>
    <mergeCell ref="B41:J41"/>
    <mergeCell ref="L41:N41"/>
    <mergeCell ref="B49:F49"/>
    <mergeCell ref="H49:J49"/>
    <mergeCell ref="L49:N49"/>
    <mergeCell ref="B50:F50"/>
    <mergeCell ref="H50:J50"/>
    <mergeCell ref="L50:N50"/>
    <mergeCell ref="B45:J45"/>
    <mergeCell ref="L45:N45"/>
    <mergeCell ref="B47:F47"/>
    <mergeCell ref="G47:J47"/>
    <mergeCell ref="K47:N47"/>
    <mergeCell ref="B48:F48"/>
    <mergeCell ref="H48:J48"/>
    <mergeCell ref="L48:N48"/>
    <mergeCell ref="B53:F53"/>
    <mergeCell ref="H53:J53"/>
    <mergeCell ref="L53:N53"/>
    <mergeCell ref="B54:F54"/>
    <mergeCell ref="H54:J54"/>
    <mergeCell ref="L54:N54"/>
    <mergeCell ref="B51:F51"/>
    <mergeCell ref="H51:J51"/>
    <mergeCell ref="L51:N51"/>
    <mergeCell ref="B52:F52"/>
    <mergeCell ref="H52:J52"/>
    <mergeCell ref="L52:N52"/>
    <mergeCell ref="A60:N60"/>
    <mergeCell ref="B57:F57"/>
    <mergeCell ref="H57:J57"/>
    <mergeCell ref="L57:N57"/>
    <mergeCell ref="B58:F58"/>
    <mergeCell ref="H58:J58"/>
    <mergeCell ref="L58:N58"/>
    <mergeCell ref="B55:F55"/>
    <mergeCell ref="H55:J55"/>
    <mergeCell ref="L55:N55"/>
    <mergeCell ref="B56:F56"/>
    <mergeCell ref="H56:J56"/>
    <mergeCell ref="L56:N56"/>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5"/>
  <sheetViews>
    <sheetView showGridLines="0" topLeftCell="B58" zoomScale="142" zoomScaleNormal="142" workbookViewId="0">
      <selection activeCell="L25" sqref="L25:N25"/>
    </sheetView>
  </sheetViews>
  <sheetFormatPr baseColWidth="10" defaultColWidth="11.44140625" defaultRowHeight="14.4"/>
  <cols>
    <col min="1" max="1" width="14.109375" style="31" customWidth="1"/>
    <col min="2" max="2" width="4.5546875" style="31" customWidth="1"/>
    <col min="3" max="3" width="4.33203125" style="31" customWidth="1"/>
    <col min="4" max="4" width="11.44140625" style="31"/>
    <col min="5" max="5" width="4" style="31" customWidth="1"/>
    <col min="6" max="6" width="22" style="31" customWidth="1"/>
    <col min="7" max="7" width="3.6640625" style="31" customWidth="1"/>
    <col min="8" max="8" width="7.44140625" style="31" customWidth="1"/>
    <col min="9" max="9" width="9.33203125" style="31" customWidth="1"/>
    <col min="10" max="12" width="5.109375" style="31" customWidth="1"/>
    <col min="13" max="13" width="4" style="31" customWidth="1"/>
    <col min="14" max="14" width="13" style="31" customWidth="1"/>
    <col min="15" max="15" width="14.6640625" style="31" customWidth="1"/>
    <col min="16" max="16" width="14.109375" style="31" hidden="1" customWidth="1"/>
    <col min="17" max="17" width="15.6640625" style="31" hidden="1" customWidth="1"/>
    <col min="18" max="18" width="5.44140625" style="31" customWidth="1"/>
    <col min="19" max="16384" width="11.44140625" style="31"/>
  </cols>
  <sheetData>
    <row r="1" spans="1:17" s="16" customFormat="1" ht="15.75" customHeight="1" thickBot="1">
      <c r="A1" s="53"/>
      <c r="B1" s="229" t="s">
        <v>52</v>
      </c>
      <c r="C1" s="230"/>
      <c r="D1" s="230"/>
      <c r="E1" s="230"/>
      <c r="F1" s="231"/>
      <c r="G1" s="14" t="s">
        <v>53</v>
      </c>
      <c r="H1" s="15"/>
      <c r="I1" s="15"/>
      <c r="J1" s="15"/>
      <c r="K1" s="15"/>
      <c r="L1" s="15"/>
      <c r="M1" s="15"/>
      <c r="N1" s="54"/>
    </row>
    <row r="2" spans="1:17" s="16" customFormat="1" ht="15" thickBot="1">
      <c r="A2" s="55"/>
      <c r="B2" s="17" t="s">
        <v>54</v>
      </c>
      <c r="C2" s="18"/>
      <c r="D2" s="18"/>
      <c r="E2" s="232"/>
      <c r="F2" s="233"/>
      <c r="G2" s="19" t="s">
        <v>0</v>
      </c>
      <c r="H2" s="56"/>
      <c r="I2" s="20" t="s">
        <v>55</v>
      </c>
      <c r="J2" s="56"/>
      <c r="K2" s="15"/>
      <c r="L2" s="15"/>
      <c r="M2" s="15"/>
      <c r="N2" s="54"/>
    </row>
    <row r="3" spans="1:17" s="16" customFormat="1" ht="15" thickBot="1">
      <c r="A3" s="55"/>
      <c r="B3" s="17" t="s">
        <v>56</v>
      </c>
      <c r="C3" s="18"/>
      <c r="D3" s="18"/>
      <c r="E3" s="18"/>
      <c r="F3" s="18"/>
      <c r="G3" s="234" t="s">
        <v>57</v>
      </c>
      <c r="H3" s="235"/>
      <c r="I3" s="235"/>
      <c r="J3" s="235"/>
      <c r="K3" s="235"/>
      <c r="L3" s="235"/>
      <c r="M3" s="235"/>
      <c r="N3" s="236"/>
    </row>
    <row r="4" spans="1:17" s="16" customFormat="1" ht="15" thickBot="1">
      <c r="A4" s="55"/>
      <c r="B4" s="217"/>
      <c r="C4" s="218"/>
      <c r="D4" s="218"/>
      <c r="E4" s="218"/>
      <c r="F4" s="219"/>
      <c r="G4" s="237"/>
      <c r="H4" s="238"/>
      <c r="I4" s="238"/>
      <c r="J4" s="238"/>
      <c r="K4" s="238"/>
      <c r="L4" s="238"/>
      <c r="M4" s="238"/>
      <c r="N4" s="239"/>
    </row>
    <row r="5" spans="1:17" s="16" customFormat="1" ht="15" thickBot="1">
      <c r="A5" s="57" t="s">
        <v>58</v>
      </c>
      <c r="B5" s="19" t="s">
        <v>59</v>
      </c>
      <c r="C5" s="58"/>
      <c r="D5" s="58"/>
      <c r="E5" s="58"/>
      <c r="F5" s="59"/>
      <c r="G5" s="240" t="s">
        <v>60</v>
      </c>
      <c r="H5" s="241" t="s">
        <v>61</v>
      </c>
      <c r="I5" s="242"/>
      <c r="J5" s="242"/>
      <c r="K5" s="242"/>
      <c r="L5" s="242"/>
      <c r="M5" s="242"/>
      <c r="N5" s="243"/>
    </row>
    <row r="6" spans="1:17" s="16" customFormat="1" ht="15.75" customHeight="1" thickBot="1">
      <c r="A6" s="216" t="s">
        <v>62</v>
      </c>
      <c r="B6" s="217"/>
      <c r="C6" s="218"/>
      <c r="D6" s="218"/>
      <c r="E6" s="218"/>
      <c r="F6" s="219"/>
      <c r="G6" s="226"/>
      <c r="H6" s="220"/>
      <c r="I6" s="221"/>
      <c r="J6" s="221"/>
      <c r="K6" s="221"/>
      <c r="L6" s="221"/>
      <c r="M6" s="221"/>
      <c r="N6" s="222"/>
    </row>
    <row r="7" spans="1:17" s="16" customFormat="1" ht="15.75" customHeight="1" thickBot="1">
      <c r="A7" s="216"/>
      <c r="B7" s="60" t="s">
        <v>63</v>
      </c>
      <c r="C7" s="61"/>
      <c r="D7" s="223" t="s">
        <v>64</v>
      </c>
      <c r="E7" s="224"/>
      <c r="F7" s="225"/>
      <c r="G7" s="226" t="s">
        <v>65</v>
      </c>
      <c r="H7" s="21"/>
      <c r="I7" s="22"/>
      <c r="J7" s="227" t="s">
        <v>66</v>
      </c>
      <c r="K7" s="227"/>
      <c r="L7" s="227"/>
      <c r="M7" s="227"/>
      <c r="N7" s="23"/>
    </row>
    <row r="8" spans="1:17" s="16" customFormat="1" ht="15.75" customHeight="1" thickBot="1">
      <c r="A8" s="62" t="s">
        <v>67</v>
      </c>
      <c r="B8" s="60" t="s">
        <v>68</v>
      </c>
      <c r="C8" s="61"/>
      <c r="D8" s="223" t="s">
        <v>69</v>
      </c>
      <c r="E8" s="224"/>
      <c r="F8" s="225"/>
      <c r="G8" s="226"/>
      <c r="H8" s="24"/>
      <c r="I8" s="25"/>
      <c r="J8" s="228" t="s">
        <v>70</v>
      </c>
      <c r="K8" s="228"/>
      <c r="L8" s="228"/>
      <c r="M8" s="228"/>
      <c r="N8" s="26"/>
    </row>
    <row r="9" spans="1:17" s="16" customFormat="1" ht="23.25" customHeight="1" thickBot="1">
      <c r="A9" s="63">
        <v>515</v>
      </c>
      <c r="B9" s="60" t="s">
        <v>60</v>
      </c>
      <c r="C9" s="29"/>
      <c r="D9" s="223" t="s">
        <v>71</v>
      </c>
      <c r="E9" s="224"/>
      <c r="F9" s="225"/>
      <c r="G9" s="226"/>
      <c r="H9" s="27"/>
      <c r="I9" s="28"/>
      <c r="J9" s="129">
        <v>2</v>
      </c>
      <c r="K9" s="129">
        <v>0</v>
      </c>
      <c r="L9" s="129">
        <v>2</v>
      </c>
      <c r="M9" s="129">
        <v>2</v>
      </c>
      <c r="N9" s="30"/>
    </row>
    <row r="10" spans="1:17" ht="9" customHeight="1">
      <c r="A10" s="64"/>
      <c r="B10" s="64"/>
      <c r="C10" s="64"/>
      <c r="D10" s="64"/>
      <c r="E10" s="64"/>
      <c r="F10" s="64"/>
      <c r="G10" s="64"/>
      <c r="H10" s="64"/>
      <c r="I10" s="64"/>
      <c r="J10" s="64"/>
      <c r="K10" s="64"/>
      <c r="L10" s="64"/>
      <c r="M10" s="64"/>
      <c r="N10" s="64"/>
    </row>
    <row r="11" spans="1:17" ht="20.25" customHeight="1">
      <c r="A11" s="88" t="s">
        <v>72</v>
      </c>
      <c r="B11" s="177" t="s">
        <v>73</v>
      </c>
      <c r="C11" s="178"/>
      <c r="D11" s="178"/>
      <c r="E11" s="178"/>
      <c r="F11" s="178"/>
      <c r="G11" s="66"/>
      <c r="H11" s="179" t="s">
        <v>74</v>
      </c>
      <c r="I11" s="179"/>
      <c r="J11" s="179"/>
      <c r="K11" s="180" t="s">
        <v>157</v>
      </c>
      <c r="L11" s="180"/>
      <c r="M11" s="180"/>
      <c r="N11" s="181"/>
    </row>
    <row r="12" spans="1:17" ht="19.5" customHeight="1">
      <c r="A12" s="32" t="s">
        <v>75</v>
      </c>
      <c r="B12" s="156" t="s">
        <v>76</v>
      </c>
      <c r="C12" s="157"/>
      <c r="D12" s="157"/>
      <c r="E12" s="157"/>
      <c r="F12" s="157"/>
      <c r="G12" s="33">
        <v>10</v>
      </c>
      <c r="H12" s="199"/>
      <c r="I12" s="199"/>
      <c r="J12" s="199"/>
      <c r="K12" s="33">
        <v>12</v>
      </c>
      <c r="L12" s="199">
        <v>300000000</v>
      </c>
      <c r="M12" s="199"/>
      <c r="N12" s="199"/>
    </row>
    <row r="13" spans="1:17" ht="28.5" customHeight="1">
      <c r="A13" s="32" t="s">
        <v>77</v>
      </c>
      <c r="B13" s="156" t="s">
        <v>78</v>
      </c>
      <c r="C13" s="157"/>
      <c r="D13" s="157"/>
      <c r="E13" s="157"/>
      <c r="F13" s="157"/>
      <c r="G13" s="33">
        <v>11</v>
      </c>
      <c r="H13" s="213"/>
      <c r="I13" s="213"/>
      <c r="J13" s="213"/>
      <c r="K13" s="33">
        <v>13</v>
      </c>
      <c r="L13" s="199">
        <v>0</v>
      </c>
      <c r="M13" s="199"/>
      <c r="N13" s="199"/>
      <c r="O13" s="87"/>
      <c r="P13" s="34">
        <v>80000000</v>
      </c>
    </row>
    <row r="14" spans="1:17" ht="24.75" customHeight="1">
      <c r="A14" s="32" t="s">
        <v>79</v>
      </c>
      <c r="B14" s="214" t="s">
        <v>80</v>
      </c>
      <c r="C14" s="215"/>
      <c r="D14" s="215"/>
      <c r="E14" s="215"/>
      <c r="F14" s="215"/>
      <c r="G14" s="215"/>
      <c r="H14" s="164"/>
      <c r="I14" s="164"/>
      <c r="J14" s="164"/>
      <c r="K14" s="33">
        <v>14</v>
      </c>
      <c r="L14" s="203">
        <f>SUM(L12:N13)</f>
        <v>300000000</v>
      </c>
      <c r="M14" s="203"/>
      <c r="N14" s="203"/>
      <c r="P14" s="34">
        <f>L14*5%</f>
        <v>15000000</v>
      </c>
      <c r="Q14" s="35">
        <v>0.05</v>
      </c>
    </row>
    <row r="15" spans="1:17">
      <c r="A15" s="67"/>
      <c r="B15" s="64"/>
      <c r="C15" s="64"/>
      <c r="D15" s="64"/>
      <c r="E15" s="64"/>
      <c r="F15" s="64"/>
      <c r="G15" s="64"/>
      <c r="H15" s="64"/>
      <c r="I15" s="64"/>
      <c r="J15" s="64"/>
      <c r="K15" s="64"/>
      <c r="L15" s="64"/>
      <c r="M15" s="64"/>
      <c r="N15" s="64"/>
      <c r="O15" s="34"/>
      <c r="P15" s="35"/>
    </row>
    <row r="16" spans="1:17" ht="19.5" customHeight="1">
      <c r="A16" s="88" t="s">
        <v>72</v>
      </c>
      <c r="B16" s="177" t="s">
        <v>81</v>
      </c>
      <c r="C16" s="178"/>
      <c r="D16" s="178"/>
      <c r="E16" s="178"/>
      <c r="F16" s="178"/>
      <c r="G16" s="178"/>
      <c r="H16" s="178"/>
      <c r="I16" s="178"/>
      <c r="J16" s="212"/>
      <c r="K16" s="188" t="s">
        <v>82</v>
      </c>
      <c r="L16" s="188"/>
      <c r="M16" s="188"/>
      <c r="N16" s="188"/>
      <c r="O16" s="34"/>
      <c r="P16" s="36"/>
    </row>
    <row r="17" spans="1:16" ht="19.5" customHeight="1">
      <c r="A17" s="32" t="s">
        <v>75</v>
      </c>
      <c r="B17" s="156" t="s">
        <v>83</v>
      </c>
      <c r="C17" s="157"/>
      <c r="D17" s="157"/>
      <c r="E17" s="157"/>
      <c r="F17" s="157"/>
      <c r="G17" s="157"/>
      <c r="H17" s="157"/>
      <c r="I17" s="157"/>
      <c r="J17" s="198"/>
      <c r="K17" s="33">
        <v>15</v>
      </c>
      <c r="L17" s="199"/>
      <c r="M17" s="199"/>
      <c r="N17" s="199"/>
      <c r="O17" s="34"/>
      <c r="P17" s="36"/>
    </row>
    <row r="18" spans="1:16" ht="19.5" customHeight="1">
      <c r="A18" s="32" t="s">
        <v>77</v>
      </c>
      <c r="B18" s="156" t="s">
        <v>84</v>
      </c>
      <c r="C18" s="157"/>
      <c r="D18" s="157"/>
      <c r="E18" s="157"/>
      <c r="F18" s="157"/>
      <c r="G18" s="157"/>
      <c r="H18" s="157"/>
      <c r="I18" s="157"/>
      <c r="J18" s="198"/>
      <c r="K18" s="33">
        <v>16</v>
      </c>
      <c r="L18" s="199">
        <v>150000000</v>
      </c>
      <c r="M18" s="199"/>
      <c r="N18" s="199"/>
      <c r="O18" s="34"/>
      <c r="P18" s="36"/>
    </row>
    <row r="19" spans="1:16" ht="19.5" customHeight="1">
      <c r="A19" s="32" t="s">
        <v>79</v>
      </c>
      <c r="B19" s="156" t="s">
        <v>85</v>
      </c>
      <c r="C19" s="157"/>
      <c r="D19" s="157"/>
      <c r="E19" s="157"/>
      <c r="F19" s="157"/>
      <c r="G19" s="157"/>
      <c r="H19" s="157"/>
      <c r="I19" s="157"/>
      <c r="J19" s="198"/>
      <c r="K19" s="33">
        <v>17</v>
      </c>
      <c r="L19" s="199"/>
      <c r="M19" s="199"/>
      <c r="N19" s="199"/>
      <c r="O19" s="34"/>
      <c r="P19" s="36"/>
    </row>
    <row r="20" spans="1:16" ht="19.5" customHeight="1">
      <c r="A20" s="32" t="s">
        <v>86</v>
      </c>
      <c r="B20" s="156" t="s">
        <v>41</v>
      </c>
      <c r="C20" s="157"/>
      <c r="D20" s="157"/>
      <c r="E20" s="157"/>
      <c r="F20" s="157"/>
      <c r="G20" s="157"/>
      <c r="H20" s="157"/>
      <c r="I20" s="157"/>
      <c r="J20" s="198"/>
      <c r="K20" s="33">
        <v>18</v>
      </c>
      <c r="L20" s="199"/>
      <c r="M20" s="199"/>
      <c r="N20" s="199"/>
      <c r="O20" s="34"/>
      <c r="P20" s="36"/>
    </row>
    <row r="21" spans="1:16" ht="19.5" customHeight="1" thickBot="1">
      <c r="A21" s="32" t="s">
        <v>87</v>
      </c>
      <c r="B21" s="156" t="s">
        <v>88</v>
      </c>
      <c r="C21" s="157"/>
      <c r="D21" s="157"/>
      <c r="E21" s="157"/>
      <c r="F21" s="157"/>
      <c r="G21" s="157"/>
      <c r="H21" s="157"/>
      <c r="I21" s="157"/>
      <c r="J21" s="198"/>
      <c r="K21" s="33">
        <v>19</v>
      </c>
      <c r="L21" s="199"/>
      <c r="M21" s="199"/>
      <c r="N21" s="199"/>
      <c r="O21" s="34"/>
      <c r="P21" s="36"/>
    </row>
    <row r="22" spans="1:16" ht="22.5" customHeight="1" thickTop="1">
      <c r="A22" s="32" t="s">
        <v>89</v>
      </c>
      <c r="B22" s="156" t="s">
        <v>42</v>
      </c>
      <c r="C22" s="157"/>
      <c r="D22" s="157"/>
      <c r="E22" s="157"/>
      <c r="F22" s="157"/>
      <c r="G22" s="157"/>
      <c r="H22" s="157"/>
      <c r="I22" s="157"/>
      <c r="J22" s="198"/>
      <c r="K22" s="33">
        <v>20</v>
      </c>
      <c r="L22" s="199"/>
      <c r="M22" s="199"/>
      <c r="N22" s="199"/>
      <c r="O22" s="76" t="s">
        <v>152</v>
      </c>
      <c r="P22" s="36"/>
    </row>
    <row r="23" spans="1:16" ht="19.5" customHeight="1" thickBot="1">
      <c r="A23" s="32" t="s">
        <v>90</v>
      </c>
      <c r="B23" s="156" t="s">
        <v>91</v>
      </c>
      <c r="C23" s="157"/>
      <c r="D23" s="157"/>
      <c r="E23" s="157"/>
      <c r="F23" s="157"/>
      <c r="G23" s="157"/>
      <c r="H23" s="157"/>
      <c r="I23" s="157"/>
      <c r="J23" s="198"/>
      <c r="K23" s="33">
        <v>21</v>
      </c>
      <c r="L23" s="184">
        <f>+IF(O23&lt;=P14,O23,IF(O23&gt;P14,P14))</f>
        <v>0</v>
      </c>
      <c r="M23" s="185"/>
      <c r="N23" s="186"/>
      <c r="O23" s="84"/>
      <c r="P23" s="36"/>
    </row>
    <row r="24" spans="1:16" ht="18.75" customHeight="1" thickTop="1">
      <c r="A24" s="32" t="s">
        <v>92</v>
      </c>
      <c r="B24" s="156" t="s">
        <v>93</v>
      </c>
      <c r="C24" s="157"/>
      <c r="D24" s="157"/>
      <c r="E24" s="157"/>
      <c r="F24" s="157"/>
      <c r="G24" s="157"/>
      <c r="H24" s="157"/>
      <c r="I24" s="157"/>
      <c r="J24" s="198"/>
      <c r="K24" s="33">
        <v>22</v>
      </c>
      <c r="L24" s="270">
        <f>SUM(L17:N23)</f>
        <v>150000000</v>
      </c>
      <c r="M24" s="271"/>
      <c r="N24" s="272"/>
    </row>
    <row r="25" spans="1:16" ht="27.75" customHeight="1">
      <c r="A25" s="32" t="s">
        <v>51</v>
      </c>
      <c r="B25" s="156" t="s">
        <v>94</v>
      </c>
      <c r="C25" s="157"/>
      <c r="D25" s="157"/>
      <c r="E25" s="157"/>
      <c r="F25" s="157"/>
      <c r="G25" s="157"/>
      <c r="H25" s="157"/>
      <c r="I25" s="157"/>
      <c r="J25" s="198"/>
      <c r="K25" s="33">
        <v>23</v>
      </c>
      <c r="L25" s="199"/>
      <c r="M25" s="199"/>
      <c r="N25" s="199"/>
    </row>
    <row r="26" spans="1:16" ht="21.75" customHeight="1">
      <c r="A26" s="32" t="s">
        <v>95</v>
      </c>
      <c r="B26" s="200" t="s">
        <v>96</v>
      </c>
      <c r="C26" s="201"/>
      <c r="D26" s="201"/>
      <c r="E26" s="201"/>
      <c r="F26" s="201"/>
      <c r="G26" s="201"/>
      <c r="H26" s="201"/>
      <c r="I26" s="201"/>
      <c r="J26" s="202"/>
      <c r="K26" s="33">
        <v>24</v>
      </c>
      <c r="L26" s="203">
        <f>L24+L25</f>
        <v>150000000</v>
      </c>
      <c r="M26" s="203"/>
      <c r="N26" s="203"/>
    </row>
    <row r="27" spans="1:16">
      <c r="A27" s="67"/>
      <c r="B27" s="64"/>
      <c r="C27" s="64"/>
      <c r="D27" s="64"/>
      <c r="E27" s="64"/>
      <c r="F27" s="64"/>
      <c r="G27" s="64"/>
      <c r="H27" s="64"/>
      <c r="I27" s="64"/>
      <c r="J27" s="64"/>
      <c r="K27" s="64"/>
      <c r="L27" s="64"/>
      <c r="M27" s="64"/>
      <c r="N27" s="64"/>
    </row>
    <row r="28" spans="1:16" ht="21.75" customHeight="1">
      <c r="A28" s="88" t="s">
        <v>72</v>
      </c>
      <c r="B28" s="204" t="s">
        <v>97</v>
      </c>
      <c r="C28" s="204"/>
      <c r="D28" s="204"/>
      <c r="E28" s="204"/>
      <c r="F28" s="204"/>
      <c r="G28" s="204"/>
      <c r="H28" s="204"/>
      <c r="I28" s="204"/>
      <c r="J28" s="204"/>
      <c r="K28" s="205" t="s">
        <v>82</v>
      </c>
      <c r="L28" s="205"/>
      <c r="M28" s="205"/>
      <c r="N28" s="205"/>
    </row>
    <row r="29" spans="1:16" ht="25.5" customHeight="1">
      <c r="A29" s="32" t="s">
        <v>75</v>
      </c>
      <c r="B29" s="194" t="s">
        <v>98</v>
      </c>
      <c r="C29" s="189"/>
      <c r="D29" s="189"/>
      <c r="E29" s="189"/>
      <c r="F29" s="189"/>
      <c r="G29" s="189"/>
      <c r="H29" s="189"/>
      <c r="I29" s="189"/>
      <c r="J29" s="190"/>
      <c r="K29" s="33">
        <v>25</v>
      </c>
      <c r="L29" s="184">
        <f>L14</f>
        <v>300000000</v>
      </c>
      <c r="M29" s="185"/>
      <c r="N29" s="186"/>
    </row>
    <row r="30" spans="1:16" ht="25.5" customHeight="1">
      <c r="A30" s="32" t="s">
        <v>77</v>
      </c>
      <c r="B30" s="195" t="s">
        <v>99</v>
      </c>
      <c r="C30" s="196"/>
      <c r="D30" s="196"/>
      <c r="E30" s="196"/>
      <c r="F30" s="196"/>
      <c r="G30" s="196"/>
      <c r="H30" s="196"/>
      <c r="I30" s="196"/>
      <c r="J30" s="197"/>
      <c r="K30" s="33">
        <v>26</v>
      </c>
      <c r="L30" s="184">
        <f>+IF(L24&lt;=L29,L24,IF(L24&gt;L29,L29))</f>
        <v>150000000</v>
      </c>
      <c r="M30" s="185"/>
      <c r="N30" s="186"/>
    </row>
    <row r="31" spans="1:16" ht="31.5" customHeight="1">
      <c r="A31" s="32" t="s">
        <v>79</v>
      </c>
      <c r="B31" s="173" t="s">
        <v>100</v>
      </c>
      <c r="C31" s="189"/>
      <c r="D31" s="189"/>
      <c r="E31" s="189"/>
      <c r="F31" s="189"/>
      <c r="G31" s="189"/>
      <c r="H31" s="189">
        <v>0</v>
      </c>
      <c r="I31" s="189"/>
      <c r="J31" s="190"/>
      <c r="K31" s="33">
        <v>27</v>
      </c>
      <c r="L31" s="184">
        <f>L29-L30</f>
        <v>150000000</v>
      </c>
      <c r="M31" s="185"/>
      <c r="N31" s="186"/>
    </row>
    <row r="32" spans="1:16" ht="25.5" customHeight="1">
      <c r="A32" s="32" t="s">
        <v>86</v>
      </c>
      <c r="B32" s="173" t="s">
        <v>101</v>
      </c>
      <c r="C32" s="189"/>
      <c r="D32" s="189"/>
      <c r="E32" s="189"/>
      <c r="F32" s="189"/>
      <c r="G32" s="189"/>
      <c r="H32" s="189">
        <v>0</v>
      </c>
      <c r="I32" s="189"/>
      <c r="J32" s="190"/>
      <c r="K32" s="33">
        <v>28</v>
      </c>
      <c r="L32" s="184">
        <f>+IF(L25&lt;=L31,L25,IF(L25&gt;L31,L31))</f>
        <v>0</v>
      </c>
      <c r="M32" s="185"/>
      <c r="N32" s="186"/>
    </row>
    <row r="33" spans="1:18" ht="31.5" customHeight="1">
      <c r="A33" s="32" t="s">
        <v>87</v>
      </c>
      <c r="B33" s="191" t="s">
        <v>102</v>
      </c>
      <c r="C33" s="192"/>
      <c r="D33" s="192"/>
      <c r="E33" s="192"/>
      <c r="F33" s="192"/>
      <c r="G33" s="192"/>
      <c r="H33" s="192">
        <f>+H31+H32</f>
        <v>0</v>
      </c>
      <c r="I33" s="192"/>
      <c r="J33" s="193"/>
      <c r="K33" s="33">
        <v>29</v>
      </c>
      <c r="L33" s="184">
        <f>L31-L32</f>
        <v>150000000</v>
      </c>
      <c r="M33" s="185"/>
      <c r="N33" s="186"/>
    </row>
    <row r="34" spans="1:18" ht="43.5" customHeight="1">
      <c r="A34" s="32" t="s">
        <v>89</v>
      </c>
      <c r="B34" s="173" t="s">
        <v>103</v>
      </c>
      <c r="C34" s="189"/>
      <c r="D34" s="189"/>
      <c r="E34" s="189"/>
      <c r="F34" s="189"/>
      <c r="G34" s="189"/>
      <c r="H34" s="189">
        <f>IF(H33&gt;L33,+H33-L33,0)</f>
        <v>0</v>
      </c>
      <c r="I34" s="189"/>
      <c r="J34" s="190"/>
      <c r="K34" s="33">
        <v>30</v>
      </c>
      <c r="L34" s="184">
        <f>+IF(L25&gt;L32,Anexo!J14,IF(L25&lt;L31,0,0))</f>
        <v>0</v>
      </c>
      <c r="M34" s="185"/>
      <c r="N34" s="186"/>
    </row>
    <row r="35" spans="1:18" ht="41.25" customHeight="1">
      <c r="A35" s="32" t="s">
        <v>90</v>
      </c>
      <c r="B35" s="173" t="s">
        <v>104</v>
      </c>
      <c r="C35" s="174"/>
      <c r="D35" s="174"/>
      <c r="E35" s="174"/>
      <c r="F35" s="174"/>
      <c r="G35" s="174"/>
      <c r="H35" s="174"/>
      <c r="I35" s="174"/>
      <c r="J35" s="175"/>
      <c r="K35" s="33">
        <v>31</v>
      </c>
      <c r="L35" s="184">
        <f>IF(L34=0,IF(L25&lt;P35,0,IF(L25&gt;P35,Q35,0)),0)</f>
        <v>0</v>
      </c>
      <c r="M35" s="185"/>
      <c r="N35" s="186"/>
      <c r="P35" s="37">
        <f>L32+Anexo!J14</f>
        <v>200000000</v>
      </c>
      <c r="Q35" s="37">
        <f>L25-L32-Anexo!J14</f>
        <v>-200000000</v>
      </c>
    </row>
    <row r="36" spans="1:18" ht="33.75" customHeight="1">
      <c r="A36" s="38" t="s">
        <v>92</v>
      </c>
      <c r="B36" s="173" t="s">
        <v>105</v>
      </c>
      <c r="C36" s="174"/>
      <c r="D36" s="174"/>
      <c r="E36" s="174"/>
      <c r="F36" s="174"/>
      <c r="G36" s="174"/>
      <c r="H36" s="174"/>
      <c r="I36" s="174"/>
      <c r="J36" s="175"/>
      <c r="K36" s="33">
        <v>32</v>
      </c>
      <c r="L36" s="184">
        <f>+IF(L34=0,0,IF(P36&lt;=Anexo!J14,P36,Anexo!J14))</f>
        <v>0</v>
      </c>
      <c r="M36" s="185"/>
      <c r="N36" s="186"/>
      <c r="P36" s="39">
        <f>+IF(L25&lt;=L31,0,IF(L25&gt;L31,(L25-L31)))</f>
        <v>0</v>
      </c>
      <c r="Q36" s="40"/>
      <c r="R36" s="40"/>
    </row>
    <row r="37" spans="1:18">
      <c r="A37" s="41"/>
      <c r="B37" s="68"/>
      <c r="C37" s="69"/>
      <c r="D37" s="69"/>
      <c r="E37" s="69"/>
      <c r="F37" s="69"/>
      <c r="G37" s="69"/>
      <c r="H37" s="69"/>
      <c r="I37" s="69"/>
      <c r="J37" s="69"/>
      <c r="K37" s="42"/>
      <c r="L37" s="70" t="s">
        <v>106</v>
      </c>
      <c r="M37" s="70"/>
      <c r="N37" s="70"/>
    </row>
    <row r="38" spans="1:18" ht="21.75" customHeight="1">
      <c r="A38" s="71" t="s">
        <v>72</v>
      </c>
      <c r="B38" s="187" t="s">
        <v>107</v>
      </c>
      <c r="C38" s="187"/>
      <c r="D38" s="187"/>
      <c r="E38" s="187"/>
      <c r="F38" s="187"/>
      <c r="G38" s="187"/>
      <c r="H38" s="187"/>
      <c r="I38" s="187"/>
      <c r="J38" s="187"/>
      <c r="K38" s="188" t="s">
        <v>82</v>
      </c>
      <c r="L38" s="188"/>
      <c r="M38" s="188"/>
      <c r="N38" s="188"/>
    </row>
    <row r="39" spans="1:18" ht="24" customHeight="1">
      <c r="A39" s="32" t="s">
        <v>75</v>
      </c>
      <c r="B39" s="173" t="s">
        <v>108</v>
      </c>
      <c r="C39" s="174"/>
      <c r="D39" s="174"/>
      <c r="E39" s="174"/>
      <c r="F39" s="174"/>
      <c r="G39" s="174"/>
      <c r="H39" s="174"/>
      <c r="I39" s="174"/>
      <c r="J39" s="175"/>
      <c r="K39" s="43">
        <v>33</v>
      </c>
      <c r="L39" s="182">
        <f>L36</f>
        <v>0</v>
      </c>
      <c r="M39" s="182"/>
      <c r="N39" s="182"/>
    </row>
    <row r="40" spans="1:18" ht="26.25" customHeight="1">
      <c r="A40" s="32" t="s">
        <v>77</v>
      </c>
      <c r="B40" s="173" t="s">
        <v>109</v>
      </c>
      <c r="C40" s="174"/>
      <c r="D40" s="174"/>
      <c r="E40" s="174"/>
      <c r="F40" s="174"/>
      <c r="G40" s="174"/>
      <c r="H40" s="174"/>
      <c r="I40" s="174"/>
      <c r="J40" s="175"/>
      <c r="K40" s="43">
        <v>34</v>
      </c>
      <c r="L40" s="176">
        <v>180000000</v>
      </c>
      <c r="M40" s="176"/>
      <c r="N40" s="176"/>
    </row>
    <row r="41" spans="1:18" ht="39" customHeight="1">
      <c r="A41" s="32" t="s">
        <v>79</v>
      </c>
      <c r="B41" s="173" t="s">
        <v>110</v>
      </c>
      <c r="C41" s="174"/>
      <c r="D41" s="174"/>
      <c r="E41" s="174"/>
      <c r="F41" s="174"/>
      <c r="G41" s="174"/>
      <c r="H41" s="174"/>
      <c r="I41" s="174"/>
      <c r="J41" s="175"/>
      <c r="K41" s="43">
        <v>35</v>
      </c>
      <c r="L41" s="182">
        <f>L39+L40</f>
        <v>180000000</v>
      </c>
      <c r="M41" s="182"/>
      <c r="N41" s="182"/>
    </row>
    <row r="42" spans="1:18" ht="22.5" customHeight="1" thickBot="1">
      <c r="A42" s="32" t="s">
        <v>86</v>
      </c>
      <c r="B42" s="173" t="s">
        <v>111</v>
      </c>
      <c r="C42" s="174"/>
      <c r="D42" s="174"/>
      <c r="E42" s="174"/>
      <c r="F42" s="174"/>
      <c r="G42" s="174"/>
      <c r="H42" s="174"/>
      <c r="I42" s="174"/>
      <c r="J42" s="175"/>
      <c r="K42" s="43">
        <v>36</v>
      </c>
      <c r="L42" s="176"/>
      <c r="M42" s="176"/>
      <c r="N42" s="176"/>
    </row>
    <row r="43" spans="1:18" ht="39" customHeight="1" thickTop="1">
      <c r="A43" s="44" t="s">
        <v>87</v>
      </c>
      <c r="B43" s="173" t="s">
        <v>112</v>
      </c>
      <c r="C43" s="174"/>
      <c r="D43" s="174"/>
      <c r="E43" s="174"/>
      <c r="F43" s="174"/>
      <c r="G43" s="174"/>
      <c r="H43" s="174"/>
      <c r="I43" s="174"/>
      <c r="J43" s="175"/>
      <c r="K43" s="43">
        <v>37</v>
      </c>
      <c r="L43" s="182">
        <f>L41-L42</f>
        <v>180000000</v>
      </c>
      <c r="M43" s="182"/>
      <c r="N43" s="183"/>
      <c r="O43" s="76" t="s">
        <v>153</v>
      </c>
    </row>
    <row r="44" spans="1:18" ht="39" customHeight="1" thickBot="1">
      <c r="A44" s="32" t="s">
        <v>89</v>
      </c>
      <c r="B44" s="173" t="s">
        <v>113</v>
      </c>
      <c r="C44" s="174"/>
      <c r="D44" s="174"/>
      <c r="E44" s="174"/>
      <c r="F44" s="174"/>
      <c r="G44" s="174"/>
      <c r="H44" s="174"/>
      <c r="I44" s="174"/>
      <c r="J44" s="175"/>
      <c r="K44" s="43">
        <v>38</v>
      </c>
      <c r="L44" s="184">
        <f>+IF(O44&gt;P44,P44,IF(O44&lt;=P44,O44))</f>
        <v>30000000</v>
      </c>
      <c r="M44" s="185"/>
      <c r="N44" s="185"/>
      <c r="O44" s="84">
        <v>180000000</v>
      </c>
      <c r="P44" s="39">
        <f>L33*20%</f>
        <v>30000000</v>
      </c>
    </row>
    <row r="45" spans="1:18" ht="39" customHeight="1" thickTop="1">
      <c r="A45" s="32" t="s">
        <v>90</v>
      </c>
      <c r="B45" s="173" t="s">
        <v>114</v>
      </c>
      <c r="C45" s="174"/>
      <c r="D45" s="174"/>
      <c r="E45" s="174"/>
      <c r="F45" s="174"/>
      <c r="G45" s="174"/>
      <c r="H45" s="174"/>
      <c r="I45" s="174"/>
      <c r="J45" s="175"/>
      <c r="K45" s="43">
        <v>39</v>
      </c>
      <c r="L45" s="176">
        <f>L43-L44</f>
        <v>150000000</v>
      </c>
      <c r="M45" s="176"/>
      <c r="N45" s="176"/>
    </row>
    <row r="46" spans="1:18">
      <c r="A46" s="64"/>
      <c r="B46" s="64"/>
      <c r="C46" s="64"/>
      <c r="D46" s="64"/>
      <c r="E46" s="64"/>
      <c r="F46" s="64"/>
      <c r="G46" s="64"/>
      <c r="H46" s="64"/>
      <c r="I46" s="64"/>
      <c r="J46" s="64"/>
      <c r="K46" s="64"/>
      <c r="L46" s="64"/>
      <c r="M46" s="64"/>
      <c r="N46" s="64"/>
    </row>
    <row r="47" spans="1:18" ht="21.75" customHeight="1">
      <c r="A47" s="88" t="s">
        <v>72</v>
      </c>
      <c r="B47" s="177" t="s">
        <v>115</v>
      </c>
      <c r="C47" s="178"/>
      <c r="D47" s="178"/>
      <c r="E47" s="178"/>
      <c r="F47" s="178"/>
      <c r="G47" s="179" t="s">
        <v>116</v>
      </c>
      <c r="H47" s="179"/>
      <c r="I47" s="179"/>
      <c r="J47" s="179"/>
      <c r="K47" s="180" t="s">
        <v>117</v>
      </c>
      <c r="L47" s="180"/>
      <c r="M47" s="180"/>
      <c r="N47" s="181"/>
    </row>
    <row r="48" spans="1:18" ht="24.75" customHeight="1">
      <c r="A48" s="32" t="s">
        <v>75</v>
      </c>
      <c r="B48" s="156" t="s">
        <v>118</v>
      </c>
      <c r="C48" s="157"/>
      <c r="D48" s="157"/>
      <c r="E48" s="157"/>
      <c r="F48" s="157"/>
      <c r="G48" s="72"/>
      <c r="H48" s="171"/>
      <c r="I48" s="171"/>
      <c r="J48" s="171"/>
      <c r="K48" s="33">
        <v>45</v>
      </c>
      <c r="L48" s="172">
        <f>L33-L44</f>
        <v>120000000</v>
      </c>
      <c r="M48" s="169"/>
      <c r="N48" s="170"/>
    </row>
    <row r="49" spans="1:17" ht="24.75" customHeight="1">
      <c r="A49" s="32" t="s">
        <v>77</v>
      </c>
      <c r="B49" s="156" t="s">
        <v>119</v>
      </c>
      <c r="C49" s="157"/>
      <c r="D49" s="157"/>
      <c r="E49" s="157"/>
      <c r="F49" s="157"/>
      <c r="G49" s="73"/>
      <c r="H49" s="171"/>
      <c r="I49" s="171"/>
      <c r="J49" s="171"/>
      <c r="K49" s="33">
        <v>46</v>
      </c>
      <c r="L49" s="172">
        <f>+IF(L14&lt;P13,0,IF(L14&gt;P13,(IF(L48&lt;=Q49,L48,Q49)*8%),0))</f>
        <v>4000000</v>
      </c>
      <c r="M49" s="169"/>
      <c r="N49" s="170"/>
      <c r="P49" s="31">
        <v>0</v>
      </c>
      <c r="Q49" s="39">
        <v>50000000</v>
      </c>
    </row>
    <row r="50" spans="1:17" ht="27.75" customHeight="1">
      <c r="A50" s="32" t="s">
        <v>79</v>
      </c>
      <c r="B50" s="156" t="s">
        <v>120</v>
      </c>
      <c r="C50" s="157"/>
      <c r="D50" s="157"/>
      <c r="E50" s="157"/>
      <c r="F50" s="157"/>
      <c r="G50" s="73"/>
      <c r="H50" s="164"/>
      <c r="I50" s="164"/>
      <c r="J50" s="164"/>
      <c r="K50" s="33">
        <v>47</v>
      </c>
      <c r="L50" s="172">
        <f>(+IF(L14&lt;P13,0,IF(L14&gt;P13,(IF(L48&lt;=Q49,0,IF(L48&gt;(Q49+P50),P50,(IF(Q49&lt;L48,(L48-Q49),(Q49-L48))))*9%)),0)))</f>
        <v>6300000</v>
      </c>
      <c r="M50" s="169"/>
      <c r="N50" s="170"/>
      <c r="P50" s="39">
        <v>100000000</v>
      </c>
    </row>
    <row r="51" spans="1:17" ht="27.75" customHeight="1">
      <c r="A51" s="32" t="s">
        <v>86</v>
      </c>
      <c r="B51" s="156" t="s">
        <v>121</v>
      </c>
      <c r="C51" s="157"/>
      <c r="D51" s="157"/>
      <c r="E51" s="157"/>
      <c r="F51" s="157"/>
      <c r="G51" s="73"/>
      <c r="H51" s="164"/>
      <c r="I51" s="164"/>
      <c r="J51" s="164"/>
      <c r="K51" s="33">
        <v>48</v>
      </c>
      <c r="L51" s="168">
        <f>IF(L14&lt;P13,0,IF(L14&gt;P13,IF((+L48-P50-Q49)&lt;=0,0,+L48-P50-Q49)*10%,0))</f>
        <v>0</v>
      </c>
      <c r="M51" s="169"/>
      <c r="N51" s="170"/>
    </row>
    <row r="52" spans="1:17" ht="27.75" customHeight="1">
      <c r="A52" s="32" t="s">
        <v>87</v>
      </c>
      <c r="B52" s="156" t="s">
        <v>122</v>
      </c>
      <c r="C52" s="157"/>
      <c r="D52" s="157"/>
      <c r="E52" s="157"/>
      <c r="F52" s="157"/>
      <c r="G52" s="33">
        <v>40</v>
      </c>
      <c r="H52" s="166">
        <v>0</v>
      </c>
      <c r="I52" s="166"/>
      <c r="J52" s="166"/>
      <c r="K52" s="74"/>
      <c r="L52" s="167"/>
      <c r="M52" s="167"/>
      <c r="N52" s="167"/>
    </row>
    <row r="53" spans="1:17" ht="24.75" customHeight="1">
      <c r="A53" s="32" t="s">
        <v>89</v>
      </c>
      <c r="B53" s="156" t="s">
        <v>123</v>
      </c>
      <c r="C53" s="157"/>
      <c r="D53" s="157"/>
      <c r="E53" s="157"/>
      <c r="F53" s="157"/>
      <c r="G53" s="33">
        <v>41</v>
      </c>
      <c r="H53" s="166">
        <v>0</v>
      </c>
      <c r="I53" s="166"/>
      <c r="J53" s="166"/>
      <c r="K53" s="74"/>
      <c r="L53" s="167"/>
      <c r="M53" s="167"/>
      <c r="N53" s="167"/>
    </row>
    <row r="54" spans="1:17" ht="24.75" customHeight="1">
      <c r="A54" s="32" t="s">
        <v>90</v>
      </c>
      <c r="B54" s="156" t="s">
        <v>124</v>
      </c>
      <c r="C54" s="157"/>
      <c r="D54" s="157"/>
      <c r="E54" s="157"/>
      <c r="F54" s="157"/>
      <c r="G54" s="33">
        <v>42</v>
      </c>
      <c r="H54" s="166">
        <v>0</v>
      </c>
      <c r="I54" s="166"/>
      <c r="J54" s="166"/>
      <c r="K54" s="74"/>
      <c r="L54" s="167"/>
      <c r="M54" s="167"/>
      <c r="N54" s="167"/>
    </row>
    <row r="55" spans="1:17" ht="24.75" customHeight="1">
      <c r="A55" s="32" t="s">
        <v>92</v>
      </c>
      <c r="B55" s="156" t="s">
        <v>125</v>
      </c>
      <c r="C55" s="157"/>
      <c r="D55" s="157"/>
      <c r="E55" s="157"/>
      <c r="F55" s="157"/>
      <c r="G55" s="73"/>
      <c r="H55" s="164"/>
      <c r="I55" s="164"/>
      <c r="J55" s="164"/>
      <c r="K55" s="33">
        <v>49</v>
      </c>
      <c r="L55" s="165">
        <f t="shared" ref="L55" si="0">SUM(L53:N54)</f>
        <v>0</v>
      </c>
      <c r="M55" s="165"/>
      <c r="N55" s="165"/>
    </row>
    <row r="56" spans="1:17" ht="30.75" customHeight="1">
      <c r="A56" s="32" t="s">
        <v>51</v>
      </c>
      <c r="B56" s="156" t="s">
        <v>126</v>
      </c>
      <c r="C56" s="157"/>
      <c r="D56" s="157"/>
      <c r="E56" s="157"/>
      <c r="F56" s="157"/>
      <c r="G56" s="33">
        <v>43</v>
      </c>
      <c r="H56" s="165">
        <f>SUM(H52:J54)</f>
        <v>0</v>
      </c>
      <c r="I56" s="165"/>
      <c r="J56" s="165"/>
      <c r="K56" s="33">
        <v>50</v>
      </c>
      <c r="L56" s="165">
        <f>SUM(L49+L50+L51+L55)</f>
        <v>10300000</v>
      </c>
      <c r="M56" s="165"/>
      <c r="N56" s="165"/>
      <c r="P56" s="37">
        <f>L56-H56</f>
        <v>10300000</v>
      </c>
    </row>
    <row r="57" spans="1:17" ht="28.5" customHeight="1">
      <c r="A57" s="32" t="s">
        <v>95</v>
      </c>
      <c r="B57" s="156" t="s">
        <v>127</v>
      </c>
      <c r="C57" s="157"/>
      <c r="D57" s="157"/>
      <c r="E57" s="157"/>
      <c r="F57" s="157"/>
      <c r="G57" s="33">
        <v>44</v>
      </c>
      <c r="H57" s="158">
        <f>+IF(H56&gt;L56,P56,IF(H56&lt;=L56,0))</f>
        <v>0</v>
      </c>
      <c r="I57" s="159"/>
      <c r="J57" s="160"/>
      <c r="K57" s="74"/>
      <c r="L57" s="161"/>
      <c r="M57" s="162"/>
      <c r="N57" s="163"/>
    </row>
    <row r="58" spans="1:17" ht="27.75" customHeight="1">
      <c r="A58" s="32" t="s">
        <v>128</v>
      </c>
      <c r="B58" s="156" t="s">
        <v>129</v>
      </c>
      <c r="C58" s="157"/>
      <c r="D58" s="157"/>
      <c r="E58" s="157"/>
      <c r="F58" s="157"/>
      <c r="G58" s="73"/>
      <c r="H58" s="164"/>
      <c r="I58" s="164"/>
      <c r="J58" s="164"/>
      <c r="K58" s="33">
        <v>51</v>
      </c>
      <c r="L58" s="158">
        <f>+IF(L56&gt;H56,P56,IF(L56&lt;=H56,0))</f>
        <v>10300000</v>
      </c>
      <c r="M58" s="159"/>
      <c r="N58" s="160"/>
    </row>
    <row r="59" spans="1:17">
      <c r="A59" s="75"/>
      <c r="B59" s="75"/>
      <c r="C59" s="75"/>
      <c r="D59" s="75"/>
      <c r="E59" s="75"/>
      <c r="F59" s="75"/>
      <c r="G59" s="75"/>
      <c r="H59" s="75"/>
      <c r="I59" s="75"/>
      <c r="J59" s="75"/>
      <c r="K59" s="75"/>
      <c r="L59" s="75"/>
      <c r="M59" s="75"/>
      <c r="N59" s="75"/>
    </row>
    <row r="60" spans="1:17" ht="27.75" customHeight="1">
      <c r="A60" s="155" t="s">
        <v>130</v>
      </c>
      <c r="B60" s="155"/>
      <c r="C60" s="155"/>
      <c r="D60" s="155"/>
      <c r="E60" s="155"/>
      <c r="F60" s="155"/>
      <c r="G60" s="155"/>
      <c r="H60" s="155"/>
      <c r="I60" s="155"/>
      <c r="J60" s="155"/>
      <c r="K60" s="155"/>
      <c r="L60" s="155"/>
      <c r="M60" s="155"/>
      <c r="N60" s="155"/>
    </row>
    <row r="61" spans="1:17">
      <c r="A61" s="45"/>
      <c r="B61" s="45"/>
      <c r="C61" s="45"/>
      <c r="D61" s="45"/>
      <c r="E61" s="45"/>
      <c r="F61" s="45"/>
      <c r="G61" s="45"/>
      <c r="H61" s="45"/>
      <c r="I61" s="45"/>
      <c r="J61" s="45"/>
      <c r="K61" s="45"/>
      <c r="L61" s="45"/>
      <c r="M61" s="45"/>
      <c r="N61" s="45"/>
    </row>
    <row r="62" spans="1:17">
      <c r="A62" s="45"/>
      <c r="B62" s="45"/>
      <c r="C62" s="45"/>
      <c r="D62" s="45"/>
      <c r="E62" s="45"/>
      <c r="F62" s="45"/>
      <c r="G62" s="45"/>
      <c r="H62" s="45"/>
      <c r="I62" s="45"/>
      <c r="J62" s="45"/>
      <c r="K62" s="45"/>
      <c r="L62" s="45"/>
      <c r="M62" s="45"/>
      <c r="N62" s="45"/>
    </row>
    <row r="63" spans="1:17">
      <c r="A63" s="45"/>
      <c r="B63" s="45"/>
      <c r="C63" s="45"/>
      <c r="D63" s="45"/>
      <c r="E63" s="45"/>
      <c r="F63" s="45"/>
      <c r="G63" s="45"/>
      <c r="H63" s="45"/>
      <c r="I63" s="45"/>
      <c r="J63" s="45"/>
      <c r="K63" s="45"/>
      <c r="L63" s="45"/>
      <c r="M63" s="45"/>
      <c r="N63" s="45"/>
    </row>
    <row r="64" spans="1:17">
      <c r="A64" s="45"/>
      <c r="B64" s="45"/>
      <c r="C64" s="45"/>
      <c r="D64" s="45"/>
      <c r="E64" s="45"/>
      <c r="F64" s="45"/>
      <c r="G64" s="45"/>
      <c r="H64" s="45"/>
      <c r="I64" s="45"/>
      <c r="J64" s="45"/>
      <c r="K64" s="45"/>
      <c r="L64" s="45"/>
      <c r="M64" s="45"/>
      <c r="N64" s="45"/>
    </row>
    <row r="65" spans="1:14">
      <c r="A65" s="45"/>
      <c r="B65" s="45"/>
      <c r="C65" s="45"/>
      <c r="D65" s="45"/>
      <c r="E65" s="45"/>
      <c r="F65" s="45"/>
      <c r="G65" s="45"/>
      <c r="H65" s="45"/>
      <c r="I65" s="45"/>
      <c r="J65" s="45"/>
      <c r="K65" s="45"/>
      <c r="L65" s="45"/>
      <c r="M65" s="45"/>
      <c r="N65" s="45"/>
    </row>
  </sheetData>
  <sheetProtection algorithmName="SHA-512" hashValue="TlEfAew6zLJDaGZn/be6uPywTXtdqO7dfBALr18PY0E8rzkeIx68ZgkjEfeRBHhNxaVQQbeBTlwqx5cqTlUDJQ==" saltValue="33tvF/nnN4VgFU9Yw3yYCw==" spinCount="100000" sheet="1" selectLockedCells="1"/>
  <mergeCells count="121">
    <mergeCell ref="A60:N60"/>
    <mergeCell ref="B57:F57"/>
    <mergeCell ref="H57:J57"/>
    <mergeCell ref="L57:N57"/>
    <mergeCell ref="B58:F58"/>
    <mergeCell ref="H58:J58"/>
    <mergeCell ref="L58:N58"/>
    <mergeCell ref="B55:F55"/>
    <mergeCell ref="H55:J55"/>
    <mergeCell ref="L55:N55"/>
    <mergeCell ref="B56:F56"/>
    <mergeCell ref="H56:J56"/>
    <mergeCell ref="L56:N56"/>
    <mergeCell ref="B53:F53"/>
    <mergeCell ref="H53:J53"/>
    <mergeCell ref="L53:N53"/>
    <mergeCell ref="B54:F54"/>
    <mergeCell ref="H54:J54"/>
    <mergeCell ref="L54:N54"/>
    <mergeCell ref="B51:F51"/>
    <mergeCell ref="H51:J51"/>
    <mergeCell ref="L51:N51"/>
    <mergeCell ref="B52:F52"/>
    <mergeCell ref="H52:J52"/>
    <mergeCell ref="L52:N52"/>
    <mergeCell ref="B49:F49"/>
    <mergeCell ref="H49:J49"/>
    <mergeCell ref="L49:N49"/>
    <mergeCell ref="B50:F50"/>
    <mergeCell ref="H50:J50"/>
    <mergeCell ref="L50:N50"/>
    <mergeCell ref="B45:J45"/>
    <mergeCell ref="L45:N45"/>
    <mergeCell ref="B47:F47"/>
    <mergeCell ref="G47:J47"/>
    <mergeCell ref="K47:N47"/>
    <mergeCell ref="B48:F48"/>
    <mergeCell ref="H48:J48"/>
    <mergeCell ref="L48:N48"/>
    <mergeCell ref="B42:J42"/>
    <mergeCell ref="L42:N42"/>
    <mergeCell ref="B43:J43"/>
    <mergeCell ref="L43:N43"/>
    <mergeCell ref="B44:J44"/>
    <mergeCell ref="L44:N44"/>
    <mergeCell ref="B39:J39"/>
    <mergeCell ref="L39:N39"/>
    <mergeCell ref="B40:J40"/>
    <mergeCell ref="L40:N40"/>
    <mergeCell ref="B41:J41"/>
    <mergeCell ref="L41:N41"/>
    <mergeCell ref="B35:J35"/>
    <mergeCell ref="L35:N35"/>
    <mergeCell ref="B36:J36"/>
    <mergeCell ref="L36:N36"/>
    <mergeCell ref="B38:J38"/>
    <mergeCell ref="K38:N38"/>
    <mergeCell ref="B32:J32"/>
    <mergeCell ref="L32:N32"/>
    <mergeCell ref="B33:J33"/>
    <mergeCell ref="L33:N33"/>
    <mergeCell ref="B34:J34"/>
    <mergeCell ref="L34:N34"/>
    <mergeCell ref="B29:J29"/>
    <mergeCell ref="L29:N29"/>
    <mergeCell ref="B30:J30"/>
    <mergeCell ref="L30:N30"/>
    <mergeCell ref="B31:J31"/>
    <mergeCell ref="L31:N31"/>
    <mergeCell ref="B25:J25"/>
    <mergeCell ref="L25:N25"/>
    <mergeCell ref="B26:J26"/>
    <mergeCell ref="L26:N26"/>
    <mergeCell ref="B28:J28"/>
    <mergeCell ref="K28:N28"/>
    <mergeCell ref="B22:J22"/>
    <mergeCell ref="L22:N22"/>
    <mergeCell ref="B23:J23"/>
    <mergeCell ref="L23:N23"/>
    <mergeCell ref="B24:J24"/>
    <mergeCell ref="L24:N24"/>
    <mergeCell ref="B19:J19"/>
    <mergeCell ref="L19:N19"/>
    <mergeCell ref="B20:J20"/>
    <mergeCell ref="L20:N20"/>
    <mergeCell ref="B21:J21"/>
    <mergeCell ref="L21:N21"/>
    <mergeCell ref="B16:J16"/>
    <mergeCell ref="K16:N16"/>
    <mergeCell ref="B17:J17"/>
    <mergeCell ref="L17:N17"/>
    <mergeCell ref="B18:J18"/>
    <mergeCell ref="L18:N18"/>
    <mergeCell ref="B13:F13"/>
    <mergeCell ref="H13:J13"/>
    <mergeCell ref="L13:N13"/>
    <mergeCell ref="B14:G14"/>
    <mergeCell ref="H14:J14"/>
    <mergeCell ref="L14:N14"/>
    <mergeCell ref="B12:F12"/>
    <mergeCell ref="H12:J12"/>
    <mergeCell ref="L12:N12"/>
    <mergeCell ref="A6:A7"/>
    <mergeCell ref="B6:F6"/>
    <mergeCell ref="H6:N6"/>
    <mergeCell ref="D7:F7"/>
    <mergeCell ref="G7:G9"/>
    <mergeCell ref="J7:M7"/>
    <mergeCell ref="D8:F8"/>
    <mergeCell ref="J8:M8"/>
    <mergeCell ref="D9:F9"/>
    <mergeCell ref="B1:F1"/>
    <mergeCell ref="E2:F2"/>
    <mergeCell ref="G3:N3"/>
    <mergeCell ref="B4:F4"/>
    <mergeCell ref="G4:N4"/>
    <mergeCell ref="G5:G6"/>
    <mergeCell ref="H5:N5"/>
    <mergeCell ref="B11:F11"/>
    <mergeCell ref="H11:J11"/>
    <mergeCell ref="K11:N11"/>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5"/>
  <sheetViews>
    <sheetView showGridLines="0" topLeftCell="B43" zoomScale="142" zoomScaleNormal="142" workbookViewId="0">
      <selection activeCell="L22" sqref="L22:N22"/>
    </sheetView>
  </sheetViews>
  <sheetFormatPr baseColWidth="10" defaultColWidth="11.44140625" defaultRowHeight="14.4"/>
  <cols>
    <col min="1" max="1" width="14.109375" style="31" customWidth="1"/>
    <col min="2" max="2" width="4.5546875" style="31" customWidth="1"/>
    <col min="3" max="3" width="4.33203125" style="31" customWidth="1"/>
    <col min="4" max="4" width="11.44140625" style="31"/>
    <col min="5" max="5" width="4" style="31" customWidth="1"/>
    <col min="6" max="6" width="22" style="31" customWidth="1"/>
    <col min="7" max="7" width="3.6640625" style="31" customWidth="1"/>
    <col min="8" max="8" width="7.44140625" style="31" customWidth="1"/>
    <col min="9" max="9" width="9.33203125" style="31" customWidth="1"/>
    <col min="10" max="12" width="5.109375" style="31" customWidth="1"/>
    <col min="13" max="13" width="4" style="31" customWidth="1"/>
    <col min="14" max="14" width="13" style="31" customWidth="1"/>
    <col min="15" max="15" width="14.6640625" style="31" customWidth="1"/>
    <col min="16" max="16" width="14.109375" style="31" hidden="1" customWidth="1"/>
    <col min="17" max="17" width="15.6640625" style="31" hidden="1" customWidth="1"/>
    <col min="18" max="18" width="5.44140625" style="31" customWidth="1"/>
    <col min="19" max="16384" width="11.44140625" style="31"/>
  </cols>
  <sheetData>
    <row r="1" spans="1:17" s="16" customFormat="1" ht="15.75" customHeight="1" thickBot="1">
      <c r="A1" s="53"/>
      <c r="B1" s="229" t="s">
        <v>52</v>
      </c>
      <c r="C1" s="230"/>
      <c r="D1" s="230"/>
      <c r="E1" s="230"/>
      <c r="F1" s="231"/>
      <c r="G1" s="14" t="s">
        <v>53</v>
      </c>
      <c r="H1" s="15"/>
      <c r="I1" s="15"/>
      <c r="J1" s="15"/>
      <c r="K1" s="15"/>
      <c r="L1" s="15"/>
      <c r="M1" s="15"/>
      <c r="N1" s="54"/>
    </row>
    <row r="2" spans="1:17" s="16" customFormat="1" ht="15" thickBot="1">
      <c r="A2" s="55"/>
      <c r="B2" s="17" t="s">
        <v>54</v>
      </c>
      <c r="C2" s="18"/>
      <c r="D2" s="18"/>
      <c r="E2" s="232"/>
      <c r="F2" s="233"/>
      <c r="G2" s="19" t="s">
        <v>0</v>
      </c>
      <c r="H2" s="56"/>
      <c r="I2" s="20" t="s">
        <v>55</v>
      </c>
      <c r="J2" s="56"/>
      <c r="K2" s="15"/>
      <c r="L2" s="15"/>
      <c r="M2" s="15"/>
      <c r="N2" s="54"/>
    </row>
    <row r="3" spans="1:17" s="16" customFormat="1" ht="15" thickBot="1">
      <c r="A3" s="55"/>
      <c r="B3" s="17" t="s">
        <v>56</v>
      </c>
      <c r="C3" s="18"/>
      <c r="D3" s="18"/>
      <c r="E3" s="18"/>
      <c r="F3" s="18"/>
      <c r="G3" s="234" t="s">
        <v>57</v>
      </c>
      <c r="H3" s="235"/>
      <c r="I3" s="235"/>
      <c r="J3" s="235"/>
      <c r="K3" s="235"/>
      <c r="L3" s="235"/>
      <c r="M3" s="235"/>
      <c r="N3" s="236"/>
    </row>
    <row r="4" spans="1:17" s="16" customFormat="1" ht="15" thickBot="1">
      <c r="A4" s="55"/>
      <c r="B4" s="217"/>
      <c r="C4" s="218"/>
      <c r="D4" s="218"/>
      <c r="E4" s="218"/>
      <c r="F4" s="219"/>
      <c r="G4" s="237"/>
      <c r="H4" s="238"/>
      <c r="I4" s="238"/>
      <c r="J4" s="238"/>
      <c r="K4" s="238"/>
      <c r="L4" s="238"/>
      <c r="M4" s="238"/>
      <c r="N4" s="239"/>
    </row>
    <row r="5" spans="1:17" s="16" customFormat="1" ht="15" thickBot="1">
      <c r="A5" s="57" t="s">
        <v>58</v>
      </c>
      <c r="B5" s="19" t="s">
        <v>59</v>
      </c>
      <c r="C5" s="58"/>
      <c r="D5" s="58"/>
      <c r="E5" s="58"/>
      <c r="F5" s="59"/>
      <c r="G5" s="240" t="s">
        <v>60</v>
      </c>
      <c r="H5" s="241" t="s">
        <v>61</v>
      </c>
      <c r="I5" s="242"/>
      <c r="J5" s="242"/>
      <c r="K5" s="242"/>
      <c r="L5" s="242"/>
      <c r="M5" s="242"/>
      <c r="N5" s="243"/>
    </row>
    <row r="6" spans="1:17" s="16" customFormat="1" ht="15.75" customHeight="1" thickBot="1">
      <c r="A6" s="216" t="s">
        <v>62</v>
      </c>
      <c r="B6" s="217"/>
      <c r="C6" s="218"/>
      <c r="D6" s="218"/>
      <c r="E6" s="218"/>
      <c r="F6" s="219"/>
      <c r="G6" s="226"/>
      <c r="H6" s="220"/>
      <c r="I6" s="221"/>
      <c r="J6" s="221"/>
      <c r="K6" s="221"/>
      <c r="L6" s="221"/>
      <c r="M6" s="221"/>
      <c r="N6" s="222"/>
    </row>
    <row r="7" spans="1:17" s="16" customFormat="1" ht="15.75" customHeight="1" thickBot="1">
      <c r="A7" s="216"/>
      <c r="B7" s="60" t="s">
        <v>63</v>
      </c>
      <c r="C7" s="61"/>
      <c r="D7" s="223" t="s">
        <v>64</v>
      </c>
      <c r="E7" s="224"/>
      <c r="F7" s="225"/>
      <c r="G7" s="226" t="s">
        <v>65</v>
      </c>
      <c r="H7" s="21"/>
      <c r="I7" s="22"/>
      <c r="J7" s="227" t="s">
        <v>66</v>
      </c>
      <c r="K7" s="227"/>
      <c r="L7" s="227"/>
      <c r="M7" s="227"/>
      <c r="N7" s="23"/>
    </row>
    <row r="8" spans="1:17" s="16" customFormat="1" ht="15.75" customHeight="1" thickBot="1">
      <c r="A8" s="62" t="s">
        <v>67</v>
      </c>
      <c r="B8" s="60" t="s">
        <v>68</v>
      </c>
      <c r="C8" s="61"/>
      <c r="D8" s="223" t="s">
        <v>69</v>
      </c>
      <c r="E8" s="224"/>
      <c r="F8" s="225"/>
      <c r="G8" s="226"/>
      <c r="H8" s="24"/>
      <c r="I8" s="25"/>
      <c r="J8" s="228" t="s">
        <v>70</v>
      </c>
      <c r="K8" s="228"/>
      <c r="L8" s="228"/>
      <c r="M8" s="228"/>
      <c r="N8" s="26"/>
    </row>
    <row r="9" spans="1:17" s="16" customFormat="1" ht="23.25" customHeight="1" thickBot="1">
      <c r="A9" s="63">
        <v>515</v>
      </c>
      <c r="B9" s="60" t="s">
        <v>60</v>
      </c>
      <c r="C9" s="29"/>
      <c r="D9" s="223" t="s">
        <v>71</v>
      </c>
      <c r="E9" s="224"/>
      <c r="F9" s="225"/>
      <c r="G9" s="226"/>
      <c r="H9" s="27"/>
      <c r="I9" s="28"/>
      <c r="J9" s="129">
        <v>2</v>
      </c>
      <c r="K9" s="129">
        <v>0</v>
      </c>
      <c r="L9" s="129">
        <v>2</v>
      </c>
      <c r="M9" s="129">
        <v>3</v>
      </c>
      <c r="N9" s="30"/>
    </row>
    <row r="10" spans="1:17" ht="9" customHeight="1">
      <c r="A10" s="64"/>
      <c r="B10" s="64"/>
      <c r="C10" s="64"/>
      <c r="D10" s="64"/>
      <c r="E10" s="64"/>
      <c r="F10" s="64"/>
      <c r="G10" s="64"/>
      <c r="H10" s="64"/>
      <c r="I10" s="64"/>
      <c r="J10" s="64"/>
      <c r="K10" s="64"/>
      <c r="L10" s="64"/>
      <c r="M10" s="64"/>
      <c r="N10" s="64"/>
    </row>
    <row r="11" spans="1:17" ht="20.25" customHeight="1">
      <c r="A11" s="119" t="s">
        <v>72</v>
      </c>
      <c r="B11" s="177" t="s">
        <v>73</v>
      </c>
      <c r="C11" s="178"/>
      <c r="D11" s="178"/>
      <c r="E11" s="178"/>
      <c r="F11" s="178"/>
      <c r="G11" s="66"/>
      <c r="H11" s="179" t="s">
        <v>74</v>
      </c>
      <c r="I11" s="179"/>
      <c r="J11" s="179"/>
      <c r="K11" s="180" t="s">
        <v>157</v>
      </c>
      <c r="L11" s="180"/>
      <c r="M11" s="180"/>
      <c r="N11" s="181"/>
    </row>
    <row r="12" spans="1:17" ht="19.5" customHeight="1">
      <c r="A12" s="32" t="s">
        <v>75</v>
      </c>
      <c r="B12" s="156" t="s">
        <v>76</v>
      </c>
      <c r="C12" s="157"/>
      <c r="D12" s="157"/>
      <c r="E12" s="157"/>
      <c r="F12" s="157"/>
      <c r="G12" s="33">
        <v>10</v>
      </c>
      <c r="H12" s="199"/>
      <c r="I12" s="199"/>
      <c r="J12" s="199"/>
      <c r="K12" s="33">
        <v>12</v>
      </c>
      <c r="L12" s="199">
        <v>400000000</v>
      </c>
      <c r="M12" s="199"/>
      <c r="N12" s="199"/>
    </row>
    <row r="13" spans="1:17" ht="28.5" customHeight="1">
      <c r="A13" s="32" t="s">
        <v>77</v>
      </c>
      <c r="B13" s="156" t="s">
        <v>78</v>
      </c>
      <c r="C13" s="157"/>
      <c r="D13" s="157"/>
      <c r="E13" s="157"/>
      <c r="F13" s="157"/>
      <c r="G13" s="33">
        <v>11</v>
      </c>
      <c r="H13" s="213"/>
      <c r="I13" s="213"/>
      <c r="J13" s="213"/>
      <c r="K13" s="33">
        <v>13</v>
      </c>
      <c r="L13" s="199">
        <v>0</v>
      </c>
      <c r="M13" s="199"/>
      <c r="N13" s="199"/>
      <c r="O13" s="87"/>
      <c r="P13" s="34">
        <v>80000000</v>
      </c>
    </row>
    <row r="14" spans="1:17" ht="24.75" customHeight="1">
      <c r="A14" s="32" t="s">
        <v>79</v>
      </c>
      <c r="B14" s="214" t="s">
        <v>80</v>
      </c>
      <c r="C14" s="215"/>
      <c r="D14" s="215"/>
      <c r="E14" s="215"/>
      <c r="F14" s="215"/>
      <c r="G14" s="215"/>
      <c r="H14" s="164"/>
      <c r="I14" s="164"/>
      <c r="J14" s="164"/>
      <c r="K14" s="33">
        <v>14</v>
      </c>
      <c r="L14" s="203">
        <f>SUM(L12:N13)</f>
        <v>400000000</v>
      </c>
      <c r="M14" s="203"/>
      <c r="N14" s="203"/>
      <c r="P14" s="34">
        <f>L14*5%</f>
        <v>20000000</v>
      </c>
      <c r="Q14" s="35">
        <v>0.05</v>
      </c>
    </row>
    <row r="15" spans="1:17">
      <c r="A15" s="67"/>
      <c r="B15" s="64"/>
      <c r="C15" s="64"/>
      <c r="D15" s="64"/>
      <c r="E15" s="64"/>
      <c r="F15" s="64"/>
      <c r="G15" s="64"/>
      <c r="H15" s="64"/>
      <c r="I15" s="64"/>
      <c r="J15" s="64"/>
      <c r="K15" s="64"/>
      <c r="L15" s="64"/>
      <c r="M15" s="64"/>
      <c r="N15" s="64"/>
      <c r="O15" s="34"/>
      <c r="P15" s="35"/>
    </row>
    <row r="16" spans="1:17" ht="19.5" customHeight="1">
      <c r="A16" s="119" t="s">
        <v>72</v>
      </c>
      <c r="B16" s="177" t="s">
        <v>81</v>
      </c>
      <c r="C16" s="178"/>
      <c r="D16" s="178"/>
      <c r="E16" s="178"/>
      <c r="F16" s="178"/>
      <c r="G16" s="178"/>
      <c r="H16" s="178"/>
      <c r="I16" s="178"/>
      <c r="J16" s="212"/>
      <c r="K16" s="188" t="s">
        <v>82</v>
      </c>
      <c r="L16" s="188"/>
      <c r="M16" s="188"/>
      <c r="N16" s="188"/>
      <c r="O16" s="34"/>
      <c r="P16" s="36"/>
    </row>
    <row r="17" spans="1:16" ht="19.5" customHeight="1">
      <c r="A17" s="32" t="s">
        <v>75</v>
      </c>
      <c r="B17" s="156" t="s">
        <v>83</v>
      </c>
      <c r="C17" s="157"/>
      <c r="D17" s="157"/>
      <c r="E17" s="157"/>
      <c r="F17" s="157"/>
      <c r="G17" s="157"/>
      <c r="H17" s="157"/>
      <c r="I17" s="157"/>
      <c r="J17" s="198"/>
      <c r="K17" s="33">
        <v>15</v>
      </c>
      <c r="L17" s="199"/>
      <c r="M17" s="199"/>
      <c r="N17" s="199"/>
      <c r="O17" s="34"/>
      <c r="P17" s="36"/>
    </row>
    <row r="18" spans="1:16" ht="19.5" customHeight="1">
      <c r="A18" s="32" t="s">
        <v>77</v>
      </c>
      <c r="B18" s="156" t="s">
        <v>84</v>
      </c>
      <c r="C18" s="157"/>
      <c r="D18" s="157"/>
      <c r="E18" s="157"/>
      <c r="F18" s="157"/>
      <c r="G18" s="157"/>
      <c r="H18" s="157"/>
      <c r="I18" s="157"/>
      <c r="J18" s="198"/>
      <c r="K18" s="33">
        <v>16</v>
      </c>
      <c r="L18" s="199">
        <v>280000000</v>
      </c>
      <c r="M18" s="199"/>
      <c r="N18" s="199"/>
      <c r="O18" s="34"/>
      <c r="P18" s="36"/>
    </row>
    <row r="19" spans="1:16" ht="19.5" customHeight="1">
      <c r="A19" s="32" t="s">
        <v>79</v>
      </c>
      <c r="B19" s="156" t="s">
        <v>85</v>
      </c>
      <c r="C19" s="157"/>
      <c r="D19" s="157"/>
      <c r="E19" s="157"/>
      <c r="F19" s="157"/>
      <c r="G19" s="157"/>
      <c r="H19" s="157"/>
      <c r="I19" s="157"/>
      <c r="J19" s="198"/>
      <c r="K19" s="33">
        <v>17</v>
      </c>
      <c r="L19" s="199"/>
      <c r="M19" s="199"/>
      <c r="N19" s="199"/>
      <c r="O19" s="34"/>
      <c r="P19" s="36"/>
    </row>
    <row r="20" spans="1:16" ht="19.5" customHeight="1">
      <c r="A20" s="32" t="s">
        <v>86</v>
      </c>
      <c r="B20" s="156" t="s">
        <v>41</v>
      </c>
      <c r="C20" s="157"/>
      <c r="D20" s="157"/>
      <c r="E20" s="157"/>
      <c r="F20" s="157"/>
      <c r="G20" s="157"/>
      <c r="H20" s="157"/>
      <c r="I20" s="157"/>
      <c r="J20" s="198"/>
      <c r="K20" s="33">
        <v>18</v>
      </c>
      <c r="L20" s="199"/>
      <c r="M20" s="199"/>
      <c r="N20" s="199"/>
      <c r="O20" s="34"/>
      <c r="P20" s="36"/>
    </row>
    <row r="21" spans="1:16" ht="19.5" customHeight="1" thickBot="1">
      <c r="A21" s="32" t="s">
        <v>87</v>
      </c>
      <c r="B21" s="156" t="s">
        <v>88</v>
      </c>
      <c r="C21" s="157"/>
      <c r="D21" s="157"/>
      <c r="E21" s="157"/>
      <c r="F21" s="157"/>
      <c r="G21" s="157"/>
      <c r="H21" s="157"/>
      <c r="I21" s="157"/>
      <c r="J21" s="198"/>
      <c r="K21" s="33">
        <v>19</v>
      </c>
      <c r="L21" s="199"/>
      <c r="M21" s="199"/>
      <c r="N21" s="199"/>
      <c r="O21" s="34"/>
      <c r="P21" s="36"/>
    </row>
    <row r="22" spans="1:16" ht="22.5" customHeight="1" thickTop="1">
      <c r="A22" s="32" t="s">
        <v>89</v>
      </c>
      <c r="B22" s="156" t="s">
        <v>42</v>
      </c>
      <c r="C22" s="157"/>
      <c r="D22" s="157"/>
      <c r="E22" s="157"/>
      <c r="F22" s="157"/>
      <c r="G22" s="157"/>
      <c r="H22" s="157"/>
      <c r="I22" s="157"/>
      <c r="J22" s="198"/>
      <c r="K22" s="33">
        <v>20</v>
      </c>
      <c r="L22" s="199"/>
      <c r="M22" s="199"/>
      <c r="N22" s="199"/>
      <c r="O22" s="76" t="s">
        <v>152</v>
      </c>
      <c r="P22" s="36"/>
    </row>
    <row r="23" spans="1:16" ht="19.5" customHeight="1" thickBot="1">
      <c r="A23" s="32" t="s">
        <v>90</v>
      </c>
      <c r="B23" s="156" t="s">
        <v>91</v>
      </c>
      <c r="C23" s="157"/>
      <c r="D23" s="157"/>
      <c r="E23" s="157"/>
      <c r="F23" s="157"/>
      <c r="G23" s="157"/>
      <c r="H23" s="157"/>
      <c r="I23" s="157"/>
      <c r="J23" s="198"/>
      <c r="K23" s="33">
        <v>21</v>
      </c>
      <c r="L23" s="184">
        <f>+IF(O23&lt;=P14,O23,IF(O23&gt;P14,P14))</f>
        <v>0</v>
      </c>
      <c r="M23" s="185"/>
      <c r="N23" s="186"/>
      <c r="O23" s="84"/>
      <c r="P23" s="36"/>
    </row>
    <row r="24" spans="1:16" ht="18.75" customHeight="1" thickTop="1">
      <c r="A24" s="32" t="s">
        <v>92</v>
      </c>
      <c r="B24" s="156" t="s">
        <v>93</v>
      </c>
      <c r="C24" s="157"/>
      <c r="D24" s="157"/>
      <c r="E24" s="157"/>
      <c r="F24" s="157"/>
      <c r="G24" s="157"/>
      <c r="H24" s="157"/>
      <c r="I24" s="157"/>
      <c r="J24" s="198"/>
      <c r="K24" s="33">
        <v>22</v>
      </c>
      <c r="L24" s="270">
        <f>SUM(L17:N23)</f>
        <v>280000000</v>
      </c>
      <c r="M24" s="271"/>
      <c r="N24" s="272"/>
    </row>
    <row r="25" spans="1:16" ht="27.75" customHeight="1">
      <c r="A25" s="32" t="s">
        <v>51</v>
      </c>
      <c r="B25" s="156" t="s">
        <v>94</v>
      </c>
      <c r="C25" s="157"/>
      <c r="D25" s="157"/>
      <c r="E25" s="157"/>
      <c r="F25" s="157"/>
      <c r="G25" s="157"/>
      <c r="H25" s="157"/>
      <c r="I25" s="157"/>
      <c r="J25" s="198"/>
      <c r="K25" s="33">
        <v>23</v>
      </c>
      <c r="L25" s="199"/>
      <c r="M25" s="199"/>
      <c r="N25" s="199"/>
    </row>
    <row r="26" spans="1:16" ht="21.75" customHeight="1">
      <c r="A26" s="32" t="s">
        <v>95</v>
      </c>
      <c r="B26" s="200" t="s">
        <v>96</v>
      </c>
      <c r="C26" s="201"/>
      <c r="D26" s="201"/>
      <c r="E26" s="201"/>
      <c r="F26" s="201"/>
      <c r="G26" s="201"/>
      <c r="H26" s="201"/>
      <c r="I26" s="201"/>
      <c r="J26" s="202"/>
      <c r="K26" s="33">
        <v>24</v>
      </c>
      <c r="L26" s="203">
        <f>L24+L25</f>
        <v>280000000</v>
      </c>
      <c r="M26" s="203"/>
      <c r="N26" s="203"/>
    </row>
    <row r="27" spans="1:16">
      <c r="A27" s="67"/>
      <c r="B27" s="64"/>
      <c r="C27" s="64"/>
      <c r="D27" s="64"/>
      <c r="E27" s="64"/>
      <c r="F27" s="64"/>
      <c r="G27" s="64"/>
      <c r="H27" s="64"/>
      <c r="I27" s="64"/>
      <c r="J27" s="64"/>
      <c r="K27" s="64"/>
      <c r="L27" s="64"/>
      <c r="M27" s="64"/>
      <c r="N27" s="64"/>
    </row>
    <row r="28" spans="1:16" ht="21.75" customHeight="1">
      <c r="A28" s="119" t="s">
        <v>72</v>
      </c>
      <c r="B28" s="204" t="s">
        <v>97</v>
      </c>
      <c r="C28" s="204"/>
      <c r="D28" s="204"/>
      <c r="E28" s="204"/>
      <c r="F28" s="204"/>
      <c r="G28" s="204"/>
      <c r="H28" s="204"/>
      <c r="I28" s="204"/>
      <c r="J28" s="204"/>
      <c r="K28" s="205" t="s">
        <v>82</v>
      </c>
      <c r="L28" s="205"/>
      <c r="M28" s="205"/>
      <c r="N28" s="205"/>
    </row>
    <row r="29" spans="1:16" ht="25.5" customHeight="1">
      <c r="A29" s="32" t="s">
        <v>75</v>
      </c>
      <c r="B29" s="194" t="s">
        <v>98</v>
      </c>
      <c r="C29" s="189"/>
      <c r="D29" s="189"/>
      <c r="E29" s="189"/>
      <c r="F29" s="189"/>
      <c r="G29" s="189"/>
      <c r="H29" s="189"/>
      <c r="I29" s="189"/>
      <c r="J29" s="190"/>
      <c r="K29" s="33">
        <v>25</v>
      </c>
      <c r="L29" s="184">
        <f>L14</f>
        <v>400000000</v>
      </c>
      <c r="M29" s="185"/>
      <c r="N29" s="186"/>
    </row>
    <row r="30" spans="1:16" ht="25.5" customHeight="1">
      <c r="A30" s="32" t="s">
        <v>77</v>
      </c>
      <c r="B30" s="195" t="s">
        <v>99</v>
      </c>
      <c r="C30" s="196"/>
      <c r="D30" s="196"/>
      <c r="E30" s="196"/>
      <c r="F30" s="196"/>
      <c r="G30" s="196"/>
      <c r="H30" s="196"/>
      <c r="I30" s="196"/>
      <c r="J30" s="197"/>
      <c r="K30" s="33">
        <v>26</v>
      </c>
      <c r="L30" s="184">
        <f>+IF(L24&lt;=L29,L24,IF(L24&gt;L29,L29))</f>
        <v>280000000</v>
      </c>
      <c r="M30" s="185"/>
      <c r="N30" s="186"/>
    </row>
    <row r="31" spans="1:16" ht="31.5" customHeight="1">
      <c r="A31" s="32" t="s">
        <v>79</v>
      </c>
      <c r="B31" s="173" t="s">
        <v>100</v>
      </c>
      <c r="C31" s="189"/>
      <c r="D31" s="189"/>
      <c r="E31" s="189"/>
      <c r="F31" s="189"/>
      <c r="G31" s="189"/>
      <c r="H31" s="189">
        <v>0</v>
      </c>
      <c r="I31" s="189"/>
      <c r="J31" s="190"/>
      <c r="K31" s="33">
        <v>27</v>
      </c>
      <c r="L31" s="184">
        <f>L29-L30</f>
        <v>120000000</v>
      </c>
      <c r="M31" s="185"/>
      <c r="N31" s="186"/>
    </row>
    <row r="32" spans="1:16" ht="25.5" customHeight="1">
      <c r="A32" s="32" t="s">
        <v>86</v>
      </c>
      <c r="B32" s="173" t="s">
        <v>101</v>
      </c>
      <c r="C32" s="189"/>
      <c r="D32" s="189"/>
      <c r="E32" s="189"/>
      <c r="F32" s="189"/>
      <c r="G32" s="189"/>
      <c r="H32" s="189">
        <v>0</v>
      </c>
      <c r="I32" s="189"/>
      <c r="J32" s="190"/>
      <c r="K32" s="33">
        <v>28</v>
      </c>
      <c r="L32" s="184">
        <f>+IF(L25&lt;=L31,L25,IF(L25&gt;L31,L31))</f>
        <v>0</v>
      </c>
      <c r="M32" s="185"/>
      <c r="N32" s="186"/>
    </row>
    <row r="33" spans="1:18" ht="31.5" customHeight="1">
      <c r="A33" s="32" t="s">
        <v>87</v>
      </c>
      <c r="B33" s="273" t="s">
        <v>102</v>
      </c>
      <c r="C33" s="274"/>
      <c r="D33" s="274"/>
      <c r="E33" s="274"/>
      <c r="F33" s="274"/>
      <c r="G33" s="274"/>
      <c r="H33" s="274">
        <f>+H31+H32</f>
        <v>0</v>
      </c>
      <c r="I33" s="274"/>
      <c r="J33" s="275"/>
      <c r="K33" s="33">
        <v>29</v>
      </c>
      <c r="L33" s="184">
        <f>L31-L32</f>
        <v>120000000</v>
      </c>
      <c r="M33" s="185"/>
      <c r="N33" s="186"/>
    </row>
    <row r="34" spans="1:18" ht="43.5" customHeight="1">
      <c r="A34" s="32" t="s">
        <v>89</v>
      </c>
      <c r="B34" s="173" t="s">
        <v>103</v>
      </c>
      <c r="C34" s="189"/>
      <c r="D34" s="189"/>
      <c r="E34" s="189"/>
      <c r="F34" s="189"/>
      <c r="G34" s="189"/>
      <c r="H34" s="189">
        <f>IF(H33&gt;L33,+H33-L33,0)</f>
        <v>0</v>
      </c>
      <c r="I34" s="189"/>
      <c r="J34" s="190"/>
      <c r="K34" s="33">
        <v>30</v>
      </c>
      <c r="L34" s="184">
        <f>+IF(L25&gt;L32,Anexo!J14,IF(L25&lt;L31,0,0))</f>
        <v>0</v>
      </c>
      <c r="M34" s="185"/>
      <c r="N34" s="186"/>
    </row>
    <row r="35" spans="1:18" ht="41.25" customHeight="1">
      <c r="A35" s="32" t="s">
        <v>90</v>
      </c>
      <c r="B35" s="173" t="s">
        <v>104</v>
      </c>
      <c r="C35" s="174"/>
      <c r="D35" s="174"/>
      <c r="E35" s="174"/>
      <c r="F35" s="174"/>
      <c r="G35" s="174"/>
      <c r="H35" s="174"/>
      <c r="I35" s="174"/>
      <c r="J35" s="175"/>
      <c r="K35" s="33">
        <v>31</v>
      </c>
      <c r="L35" s="184">
        <f>IF(L34=0,IF(L25&lt;P35,0,IF(L25&gt;P35,Q35,0)),0)</f>
        <v>0</v>
      </c>
      <c r="M35" s="185"/>
      <c r="N35" s="186"/>
      <c r="P35" s="37">
        <f>L32+Anexo!J14</f>
        <v>200000000</v>
      </c>
      <c r="Q35" s="37">
        <f>L25-L32-Anexo!J14</f>
        <v>-200000000</v>
      </c>
    </row>
    <row r="36" spans="1:18" ht="33.75" customHeight="1">
      <c r="A36" s="38" t="s">
        <v>92</v>
      </c>
      <c r="B36" s="173" t="s">
        <v>105</v>
      </c>
      <c r="C36" s="174"/>
      <c r="D36" s="174"/>
      <c r="E36" s="174"/>
      <c r="F36" s="174"/>
      <c r="G36" s="174"/>
      <c r="H36" s="174"/>
      <c r="I36" s="174"/>
      <c r="J36" s="175"/>
      <c r="K36" s="33">
        <v>32</v>
      </c>
      <c r="L36" s="184">
        <f>+IF(L34=0,0,IF(P36&lt;=Anexo!J14,P36,Anexo!J14))</f>
        <v>0</v>
      </c>
      <c r="M36" s="185"/>
      <c r="N36" s="186"/>
      <c r="P36" s="39">
        <f>+IF(L25&lt;=L31,0,IF(L25&gt;L31,(L25-L31)))</f>
        <v>0</v>
      </c>
      <c r="Q36" s="40"/>
      <c r="R36" s="40"/>
    </row>
    <row r="37" spans="1:18">
      <c r="A37" s="41"/>
      <c r="B37" s="68"/>
      <c r="C37" s="69"/>
      <c r="D37" s="69"/>
      <c r="E37" s="69"/>
      <c r="F37" s="69"/>
      <c r="G37" s="69"/>
      <c r="H37" s="69"/>
      <c r="I37" s="69"/>
      <c r="J37" s="69"/>
      <c r="K37" s="42"/>
      <c r="L37" s="70" t="s">
        <v>106</v>
      </c>
      <c r="M37" s="70"/>
      <c r="N37" s="70"/>
    </row>
    <row r="38" spans="1:18" ht="21.75" customHeight="1">
      <c r="A38" s="71" t="s">
        <v>72</v>
      </c>
      <c r="B38" s="187" t="s">
        <v>107</v>
      </c>
      <c r="C38" s="187"/>
      <c r="D38" s="187"/>
      <c r="E38" s="187"/>
      <c r="F38" s="187"/>
      <c r="G38" s="187"/>
      <c r="H38" s="187"/>
      <c r="I38" s="187"/>
      <c r="J38" s="187"/>
      <c r="K38" s="188" t="s">
        <v>82</v>
      </c>
      <c r="L38" s="188"/>
      <c r="M38" s="188"/>
      <c r="N38" s="188"/>
    </row>
    <row r="39" spans="1:18" ht="24" customHeight="1">
      <c r="A39" s="32" t="s">
        <v>75</v>
      </c>
      <c r="B39" s="173" t="s">
        <v>108</v>
      </c>
      <c r="C39" s="174"/>
      <c r="D39" s="174"/>
      <c r="E39" s="174"/>
      <c r="F39" s="174"/>
      <c r="G39" s="174"/>
      <c r="H39" s="174"/>
      <c r="I39" s="174"/>
      <c r="J39" s="175"/>
      <c r="K39" s="43">
        <v>33</v>
      </c>
      <c r="L39" s="182">
        <f>L36</f>
        <v>0</v>
      </c>
      <c r="M39" s="182"/>
      <c r="N39" s="182"/>
    </row>
    <row r="40" spans="1:18" ht="26.25" customHeight="1">
      <c r="A40" s="32" t="s">
        <v>77</v>
      </c>
      <c r="B40" s="173" t="s">
        <v>109</v>
      </c>
      <c r="C40" s="174"/>
      <c r="D40" s="174"/>
      <c r="E40" s="174"/>
      <c r="F40" s="174"/>
      <c r="G40" s="174"/>
      <c r="H40" s="174"/>
      <c r="I40" s="174"/>
      <c r="J40" s="175"/>
      <c r="K40" s="43">
        <v>34</v>
      </c>
      <c r="L40" s="176">
        <f>O44</f>
        <v>150000000</v>
      </c>
      <c r="M40" s="176"/>
      <c r="N40" s="176"/>
    </row>
    <row r="41" spans="1:18" ht="39" customHeight="1">
      <c r="A41" s="32" t="s">
        <v>79</v>
      </c>
      <c r="B41" s="173" t="s">
        <v>110</v>
      </c>
      <c r="C41" s="174"/>
      <c r="D41" s="174"/>
      <c r="E41" s="174"/>
      <c r="F41" s="174"/>
      <c r="G41" s="174"/>
      <c r="H41" s="174"/>
      <c r="I41" s="174"/>
      <c r="J41" s="175"/>
      <c r="K41" s="43">
        <v>35</v>
      </c>
      <c r="L41" s="182">
        <f>L39+L40</f>
        <v>150000000</v>
      </c>
      <c r="M41" s="182"/>
      <c r="N41" s="182"/>
    </row>
    <row r="42" spans="1:18" ht="22.5" customHeight="1" thickBot="1">
      <c r="A42" s="32" t="s">
        <v>86</v>
      </c>
      <c r="B42" s="173" t="s">
        <v>111</v>
      </c>
      <c r="C42" s="174"/>
      <c r="D42" s="174"/>
      <c r="E42" s="174"/>
      <c r="F42" s="174"/>
      <c r="G42" s="174"/>
      <c r="H42" s="174"/>
      <c r="I42" s="174"/>
      <c r="J42" s="175"/>
      <c r="K42" s="43">
        <v>36</v>
      </c>
      <c r="L42" s="176"/>
      <c r="M42" s="176"/>
      <c r="N42" s="176"/>
    </row>
    <row r="43" spans="1:18" ht="39" customHeight="1" thickTop="1">
      <c r="A43" s="44" t="s">
        <v>87</v>
      </c>
      <c r="B43" s="173" t="s">
        <v>112</v>
      </c>
      <c r="C43" s="174"/>
      <c r="D43" s="174"/>
      <c r="E43" s="174"/>
      <c r="F43" s="174"/>
      <c r="G43" s="174"/>
      <c r="H43" s="174"/>
      <c r="I43" s="174"/>
      <c r="J43" s="175"/>
      <c r="K43" s="43">
        <v>37</v>
      </c>
      <c r="L43" s="182">
        <f>L41-L42</f>
        <v>150000000</v>
      </c>
      <c r="M43" s="182"/>
      <c r="N43" s="183"/>
      <c r="O43" s="76" t="s">
        <v>153</v>
      </c>
    </row>
    <row r="44" spans="1:18" ht="39" customHeight="1" thickBot="1">
      <c r="A44" s="32" t="s">
        <v>89</v>
      </c>
      <c r="B44" s="173" t="s">
        <v>113</v>
      </c>
      <c r="C44" s="174"/>
      <c r="D44" s="174"/>
      <c r="E44" s="174"/>
      <c r="F44" s="174"/>
      <c r="G44" s="174"/>
      <c r="H44" s="174"/>
      <c r="I44" s="174"/>
      <c r="J44" s="175"/>
      <c r="K44" s="43">
        <v>38</v>
      </c>
      <c r="L44" s="184">
        <f>+IF(O44&gt;P44,P44,IF(O44&lt;=P44,O44))</f>
        <v>24000000</v>
      </c>
      <c r="M44" s="185"/>
      <c r="N44" s="185"/>
      <c r="O44" s="84">
        <v>150000000</v>
      </c>
      <c r="P44" s="39">
        <f>L33*20%</f>
        <v>24000000</v>
      </c>
    </row>
    <row r="45" spans="1:18" ht="39" customHeight="1" thickTop="1">
      <c r="A45" s="32" t="s">
        <v>90</v>
      </c>
      <c r="B45" s="173" t="s">
        <v>114</v>
      </c>
      <c r="C45" s="174"/>
      <c r="D45" s="174"/>
      <c r="E45" s="174"/>
      <c r="F45" s="174"/>
      <c r="G45" s="174"/>
      <c r="H45" s="174"/>
      <c r="I45" s="174"/>
      <c r="J45" s="175"/>
      <c r="K45" s="43">
        <v>39</v>
      </c>
      <c r="L45" s="176">
        <f>L43-L44</f>
        <v>126000000</v>
      </c>
      <c r="M45" s="176"/>
      <c r="N45" s="176"/>
    </row>
    <row r="46" spans="1:18">
      <c r="A46" s="64"/>
      <c r="B46" s="64"/>
      <c r="C46" s="64"/>
      <c r="D46" s="64"/>
      <c r="E46" s="64"/>
      <c r="F46" s="64"/>
      <c r="G46" s="64"/>
      <c r="H46" s="64"/>
      <c r="I46" s="64"/>
      <c r="J46" s="64"/>
      <c r="K46" s="64"/>
      <c r="L46" s="64"/>
      <c r="M46" s="64"/>
      <c r="N46" s="64"/>
    </row>
    <row r="47" spans="1:18" ht="21.75" customHeight="1">
      <c r="A47" s="119" t="s">
        <v>72</v>
      </c>
      <c r="B47" s="177" t="s">
        <v>115</v>
      </c>
      <c r="C47" s="178"/>
      <c r="D47" s="178"/>
      <c r="E47" s="178"/>
      <c r="F47" s="178"/>
      <c r="G47" s="179" t="s">
        <v>116</v>
      </c>
      <c r="H47" s="179"/>
      <c r="I47" s="179"/>
      <c r="J47" s="179"/>
      <c r="K47" s="180" t="s">
        <v>117</v>
      </c>
      <c r="L47" s="180"/>
      <c r="M47" s="180"/>
      <c r="N47" s="181"/>
    </row>
    <row r="48" spans="1:18" ht="24.75" customHeight="1">
      <c r="A48" s="32" t="s">
        <v>75</v>
      </c>
      <c r="B48" s="156" t="s">
        <v>118</v>
      </c>
      <c r="C48" s="157"/>
      <c r="D48" s="157"/>
      <c r="E48" s="157"/>
      <c r="F48" s="157"/>
      <c r="G48" s="72"/>
      <c r="H48" s="171"/>
      <c r="I48" s="171"/>
      <c r="J48" s="171"/>
      <c r="K48" s="33">
        <v>45</v>
      </c>
      <c r="L48" s="172">
        <f>L33-L44</f>
        <v>96000000</v>
      </c>
      <c r="M48" s="169"/>
      <c r="N48" s="170"/>
    </row>
    <row r="49" spans="1:17" ht="24.75" customHeight="1">
      <c r="A49" s="32" t="s">
        <v>77</v>
      </c>
      <c r="B49" s="156" t="s">
        <v>119</v>
      </c>
      <c r="C49" s="157"/>
      <c r="D49" s="157"/>
      <c r="E49" s="157"/>
      <c r="F49" s="157"/>
      <c r="G49" s="73"/>
      <c r="H49" s="171"/>
      <c r="I49" s="171"/>
      <c r="J49" s="171"/>
      <c r="K49" s="33">
        <v>46</v>
      </c>
      <c r="L49" s="172">
        <f>+IF(L14&lt;P13,0,IF(L14&gt;P13,(IF(L48&lt;=Q49,L48,Q49)*8%),0))</f>
        <v>4000000</v>
      </c>
      <c r="M49" s="169"/>
      <c r="N49" s="170"/>
      <c r="P49" s="31">
        <v>0</v>
      </c>
      <c r="Q49" s="39">
        <v>50000000</v>
      </c>
    </row>
    <row r="50" spans="1:17" ht="27.75" customHeight="1">
      <c r="A50" s="32" t="s">
        <v>79</v>
      </c>
      <c r="B50" s="156" t="s">
        <v>120</v>
      </c>
      <c r="C50" s="157"/>
      <c r="D50" s="157"/>
      <c r="E50" s="157"/>
      <c r="F50" s="157"/>
      <c r="G50" s="73"/>
      <c r="H50" s="164"/>
      <c r="I50" s="164"/>
      <c r="J50" s="164"/>
      <c r="K50" s="33">
        <v>47</v>
      </c>
      <c r="L50" s="172">
        <f>(+IF(L14&lt;P13,0,IF(L14&gt;P13,(IF(L48&lt;=Q49,0,IF(L48&gt;(Q49+P50),P50,(IF(Q49&lt;L48,(L48-Q49),(Q49-L48))))*9%)),0)))</f>
        <v>4140000</v>
      </c>
      <c r="M50" s="169"/>
      <c r="N50" s="170"/>
      <c r="P50" s="39">
        <v>100000000</v>
      </c>
    </row>
    <row r="51" spans="1:17" ht="27.75" customHeight="1">
      <c r="A51" s="32" t="s">
        <v>86</v>
      </c>
      <c r="B51" s="156" t="s">
        <v>121</v>
      </c>
      <c r="C51" s="157"/>
      <c r="D51" s="157"/>
      <c r="E51" s="157"/>
      <c r="F51" s="157"/>
      <c r="G51" s="73"/>
      <c r="H51" s="164"/>
      <c r="I51" s="164"/>
      <c r="J51" s="164"/>
      <c r="K51" s="33">
        <v>48</v>
      </c>
      <c r="L51" s="168">
        <f>IF(L14&lt;P13,0,IF(L14&gt;P13,IF((+L48-P50-Q49)&lt;=0,0,+L48-P50-Q49)*10%,0))</f>
        <v>0</v>
      </c>
      <c r="M51" s="169"/>
      <c r="N51" s="170"/>
    </row>
    <row r="52" spans="1:17" ht="27.75" customHeight="1">
      <c r="A52" s="32" t="s">
        <v>87</v>
      </c>
      <c r="B52" s="156" t="s">
        <v>122</v>
      </c>
      <c r="C52" s="157"/>
      <c r="D52" s="157"/>
      <c r="E52" s="157"/>
      <c r="F52" s="157"/>
      <c r="G52" s="33">
        <v>40</v>
      </c>
      <c r="H52" s="166">
        <v>0</v>
      </c>
      <c r="I52" s="166"/>
      <c r="J52" s="166"/>
      <c r="K52" s="74"/>
      <c r="L52" s="167"/>
      <c r="M52" s="167"/>
      <c r="N52" s="167"/>
    </row>
    <row r="53" spans="1:17" ht="24.75" customHeight="1">
      <c r="A53" s="32" t="s">
        <v>89</v>
      </c>
      <c r="B53" s="156" t="s">
        <v>123</v>
      </c>
      <c r="C53" s="157"/>
      <c r="D53" s="157"/>
      <c r="E53" s="157"/>
      <c r="F53" s="157"/>
      <c r="G53" s="33">
        <v>41</v>
      </c>
      <c r="H53" s="166">
        <v>0</v>
      </c>
      <c r="I53" s="166"/>
      <c r="J53" s="166"/>
      <c r="K53" s="74"/>
      <c r="L53" s="167"/>
      <c r="M53" s="167"/>
      <c r="N53" s="167"/>
    </row>
    <row r="54" spans="1:17" ht="24.75" customHeight="1">
      <c r="A54" s="32" t="s">
        <v>90</v>
      </c>
      <c r="B54" s="156" t="s">
        <v>124</v>
      </c>
      <c r="C54" s="157"/>
      <c r="D54" s="157"/>
      <c r="E54" s="157"/>
      <c r="F54" s="157"/>
      <c r="G54" s="33">
        <v>42</v>
      </c>
      <c r="H54" s="166">
        <v>0</v>
      </c>
      <c r="I54" s="166"/>
      <c r="J54" s="166"/>
      <c r="K54" s="74"/>
      <c r="L54" s="167"/>
      <c r="M54" s="167"/>
      <c r="N54" s="167"/>
    </row>
    <row r="55" spans="1:17" ht="24.75" customHeight="1">
      <c r="A55" s="32" t="s">
        <v>92</v>
      </c>
      <c r="B55" s="156" t="s">
        <v>125</v>
      </c>
      <c r="C55" s="157"/>
      <c r="D55" s="157"/>
      <c r="E55" s="157"/>
      <c r="F55" s="157"/>
      <c r="G55" s="73"/>
      <c r="H55" s="164"/>
      <c r="I55" s="164"/>
      <c r="J55" s="164"/>
      <c r="K55" s="33">
        <v>49</v>
      </c>
      <c r="L55" s="165">
        <f t="shared" ref="L55" si="0">SUM(L53:N54)</f>
        <v>0</v>
      </c>
      <c r="M55" s="165"/>
      <c r="N55" s="165"/>
    </row>
    <row r="56" spans="1:17" ht="30.75" customHeight="1">
      <c r="A56" s="32" t="s">
        <v>51</v>
      </c>
      <c r="B56" s="156" t="s">
        <v>126</v>
      </c>
      <c r="C56" s="157"/>
      <c r="D56" s="157"/>
      <c r="E56" s="157"/>
      <c r="F56" s="157"/>
      <c r="G56" s="33">
        <v>43</v>
      </c>
      <c r="H56" s="165">
        <f>SUM(H52:J54)</f>
        <v>0</v>
      </c>
      <c r="I56" s="165"/>
      <c r="J56" s="165"/>
      <c r="K56" s="33">
        <v>50</v>
      </c>
      <c r="L56" s="165">
        <f>SUM(L49+L50+L51+L55)</f>
        <v>8140000</v>
      </c>
      <c r="M56" s="165"/>
      <c r="N56" s="165"/>
      <c r="P56" s="37">
        <f>L56-H56</f>
        <v>8140000</v>
      </c>
    </row>
    <row r="57" spans="1:17" ht="28.5" customHeight="1">
      <c r="A57" s="32" t="s">
        <v>95</v>
      </c>
      <c r="B57" s="156" t="s">
        <v>127</v>
      </c>
      <c r="C57" s="157"/>
      <c r="D57" s="157"/>
      <c r="E57" s="157"/>
      <c r="F57" s="157"/>
      <c r="G57" s="33">
        <v>44</v>
      </c>
      <c r="H57" s="158">
        <f>+IF(H56&gt;L56,P56,IF(H56&lt;=L56,0))</f>
        <v>0</v>
      </c>
      <c r="I57" s="159"/>
      <c r="J57" s="160"/>
      <c r="K57" s="74"/>
      <c r="L57" s="161"/>
      <c r="M57" s="162"/>
      <c r="N57" s="163"/>
    </row>
    <row r="58" spans="1:17" ht="27.75" customHeight="1">
      <c r="A58" s="32" t="s">
        <v>128</v>
      </c>
      <c r="B58" s="156" t="s">
        <v>129</v>
      </c>
      <c r="C58" s="157"/>
      <c r="D58" s="157"/>
      <c r="E58" s="157"/>
      <c r="F58" s="157"/>
      <c r="G58" s="73"/>
      <c r="H58" s="164"/>
      <c r="I58" s="164"/>
      <c r="J58" s="164"/>
      <c r="K58" s="33">
        <v>51</v>
      </c>
      <c r="L58" s="158">
        <f>+IF(L56&gt;H56,P56,IF(L56&lt;=H56,0))</f>
        <v>8140000</v>
      </c>
      <c r="M58" s="159"/>
      <c r="N58" s="160"/>
    </row>
    <row r="59" spans="1:17">
      <c r="A59" s="75"/>
      <c r="B59" s="75"/>
      <c r="C59" s="75"/>
      <c r="D59" s="75"/>
      <c r="E59" s="75"/>
      <c r="F59" s="75"/>
      <c r="G59" s="75"/>
      <c r="H59" s="75"/>
      <c r="I59" s="75"/>
      <c r="J59" s="75"/>
      <c r="K59" s="75"/>
      <c r="L59" s="75"/>
      <c r="M59" s="75"/>
      <c r="N59" s="75"/>
    </row>
    <row r="60" spans="1:17" ht="27.75" customHeight="1">
      <c r="A60" s="155" t="s">
        <v>130</v>
      </c>
      <c r="B60" s="155"/>
      <c r="C60" s="155"/>
      <c r="D60" s="155"/>
      <c r="E60" s="155"/>
      <c r="F60" s="155"/>
      <c r="G60" s="155"/>
      <c r="H60" s="155"/>
      <c r="I60" s="155"/>
      <c r="J60" s="155"/>
      <c r="K60" s="155"/>
      <c r="L60" s="155"/>
      <c r="M60" s="155"/>
      <c r="N60" s="155"/>
    </row>
    <row r="61" spans="1:17">
      <c r="A61" s="45"/>
      <c r="B61" s="45"/>
      <c r="C61" s="45"/>
      <c r="D61" s="45"/>
      <c r="E61" s="45"/>
      <c r="F61" s="45"/>
      <c r="G61" s="45"/>
      <c r="H61" s="45"/>
      <c r="I61" s="45"/>
      <c r="J61" s="45"/>
      <c r="K61" s="45"/>
      <c r="L61" s="45"/>
      <c r="M61" s="45"/>
      <c r="N61" s="45"/>
    </row>
    <row r="62" spans="1:17">
      <c r="A62" s="45"/>
      <c r="B62" s="45"/>
      <c r="C62" s="45"/>
      <c r="D62" s="45"/>
      <c r="E62" s="45"/>
      <c r="F62" s="45"/>
      <c r="G62" s="45"/>
      <c r="H62" s="45"/>
      <c r="I62" s="45"/>
      <c r="J62" s="45"/>
      <c r="K62" s="45"/>
      <c r="L62" s="45"/>
      <c r="M62" s="45"/>
      <c r="N62" s="45"/>
    </row>
    <row r="63" spans="1:17">
      <c r="A63" s="45"/>
      <c r="B63" s="45"/>
      <c r="C63" s="45"/>
      <c r="D63" s="45"/>
      <c r="E63" s="45"/>
      <c r="F63" s="45"/>
      <c r="G63" s="45"/>
      <c r="H63" s="45"/>
      <c r="I63" s="45"/>
      <c r="J63" s="45"/>
      <c r="K63" s="45"/>
      <c r="L63" s="45"/>
      <c r="M63" s="45"/>
      <c r="N63" s="45"/>
    </row>
    <row r="64" spans="1:17">
      <c r="A64" s="45"/>
      <c r="B64" s="45"/>
      <c r="C64" s="45"/>
      <c r="D64" s="45"/>
      <c r="E64" s="45"/>
      <c r="F64" s="45"/>
      <c r="G64" s="45"/>
      <c r="H64" s="45"/>
      <c r="I64" s="45"/>
      <c r="J64" s="45"/>
      <c r="K64" s="45"/>
      <c r="L64" s="45"/>
      <c r="M64" s="45"/>
      <c r="N64" s="45"/>
    </row>
    <row r="65" spans="1:14">
      <c r="A65" s="45"/>
      <c r="B65" s="45"/>
      <c r="C65" s="45"/>
      <c r="D65" s="45"/>
      <c r="E65" s="45"/>
      <c r="F65" s="45"/>
      <c r="G65" s="45"/>
      <c r="H65" s="45"/>
      <c r="I65" s="45"/>
      <c r="J65" s="45"/>
      <c r="K65" s="45"/>
      <c r="L65" s="45"/>
      <c r="M65" s="45"/>
      <c r="N65" s="45"/>
    </row>
  </sheetData>
  <sheetProtection algorithmName="SHA-512" hashValue="EcLeZJIEjPWafZFbCSb3fUPT8KyX5jM+9lx2kuRJziHgX9LWp82ObbVle+z9YhHhLlcFAJmORLHUZnCsRMROmA==" saltValue="OnOY8E2cUmJj0COkXqI2FA==" spinCount="100000" sheet="1" selectLockedCells="1"/>
  <mergeCells count="121">
    <mergeCell ref="B1:F1"/>
    <mergeCell ref="E2:F2"/>
    <mergeCell ref="G3:N3"/>
    <mergeCell ref="B4:F4"/>
    <mergeCell ref="G4:N4"/>
    <mergeCell ref="G5:G6"/>
    <mergeCell ref="H5:N5"/>
    <mergeCell ref="B11:F11"/>
    <mergeCell ref="H11:J11"/>
    <mergeCell ref="K11:N11"/>
    <mergeCell ref="B12:F12"/>
    <mergeCell ref="H12:J12"/>
    <mergeCell ref="L12:N12"/>
    <mergeCell ref="A6:A7"/>
    <mergeCell ref="B6:F6"/>
    <mergeCell ref="H6:N6"/>
    <mergeCell ref="D7:F7"/>
    <mergeCell ref="G7:G9"/>
    <mergeCell ref="J7:M7"/>
    <mergeCell ref="D8:F8"/>
    <mergeCell ref="J8:M8"/>
    <mergeCell ref="D9:F9"/>
    <mergeCell ref="B16:J16"/>
    <mergeCell ref="K16:N16"/>
    <mergeCell ref="B17:J17"/>
    <mergeCell ref="L17:N17"/>
    <mergeCell ref="B18:J18"/>
    <mergeCell ref="L18:N18"/>
    <mergeCell ref="B13:F13"/>
    <mergeCell ref="H13:J13"/>
    <mergeCell ref="L13:N13"/>
    <mergeCell ref="B14:G14"/>
    <mergeCell ref="H14:J14"/>
    <mergeCell ref="L14:N14"/>
    <mergeCell ref="B22:J22"/>
    <mergeCell ref="L22:N22"/>
    <mergeCell ref="B23:J23"/>
    <mergeCell ref="L23:N23"/>
    <mergeCell ref="B24:J24"/>
    <mergeCell ref="L24:N24"/>
    <mergeCell ref="B19:J19"/>
    <mergeCell ref="L19:N19"/>
    <mergeCell ref="B20:J20"/>
    <mergeCell ref="L20:N20"/>
    <mergeCell ref="B21:J21"/>
    <mergeCell ref="L21:N21"/>
    <mergeCell ref="B29:J29"/>
    <mergeCell ref="L29:N29"/>
    <mergeCell ref="B30:J30"/>
    <mergeCell ref="L30:N30"/>
    <mergeCell ref="B31:J31"/>
    <mergeCell ref="L31:N31"/>
    <mergeCell ref="B25:J25"/>
    <mergeCell ref="L25:N25"/>
    <mergeCell ref="B26:J26"/>
    <mergeCell ref="L26:N26"/>
    <mergeCell ref="B28:J28"/>
    <mergeCell ref="K28:N28"/>
    <mergeCell ref="B35:J35"/>
    <mergeCell ref="L35:N35"/>
    <mergeCell ref="B36:J36"/>
    <mergeCell ref="L36:N36"/>
    <mergeCell ref="B38:J38"/>
    <mergeCell ref="K38:N38"/>
    <mergeCell ref="B32:J32"/>
    <mergeCell ref="L32:N32"/>
    <mergeCell ref="B33:J33"/>
    <mergeCell ref="L33:N33"/>
    <mergeCell ref="B34:J34"/>
    <mergeCell ref="L34:N34"/>
    <mergeCell ref="B42:J42"/>
    <mergeCell ref="L42:N42"/>
    <mergeCell ref="B43:J43"/>
    <mergeCell ref="L43:N43"/>
    <mergeCell ref="B44:J44"/>
    <mergeCell ref="L44:N44"/>
    <mergeCell ref="B39:J39"/>
    <mergeCell ref="L39:N39"/>
    <mergeCell ref="B40:J40"/>
    <mergeCell ref="L40:N40"/>
    <mergeCell ref="B41:J41"/>
    <mergeCell ref="L41:N41"/>
    <mergeCell ref="B49:F49"/>
    <mergeCell ref="H49:J49"/>
    <mergeCell ref="L49:N49"/>
    <mergeCell ref="B50:F50"/>
    <mergeCell ref="H50:J50"/>
    <mergeCell ref="L50:N50"/>
    <mergeCell ref="B45:J45"/>
    <mergeCell ref="L45:N45"/>
    <mergeCell ref="B47:F47"/>
    <mergeCell ref="G47:J47"/>
    <mergeCell ref="K47:N47"/>
    <mergeCell ref="B48:F48"/>
    <mergeCell ref="H48:J48"/>
    <mergeCell ref="L48:N48"/>
    <mergeCell ref="B53:F53"/>
    <mergeCell ref="H53:J53"/>
    <mergeCell ref="L53:N53"/>
    <mergeCell ref="B54:F54"/>
    <mergeCell ref="H54:J54"/>
    <mergeCell ref="L54:N54"/>
    <mergeCell ref="B51:F51"/>
    <mergeCell ref="H51:J51"/>
    <mergeCell ref="L51:N51"/>
    <mergeCell ref="B52:F52"/>
    <mergeCell ref="H52:J52"/>
    <mergeCell ref="L52:N52"/>
    <mergeCell ref="A60:N60"/>
    <mergeCell ref="B57:F57"/>
    <mergeCell ref="H57:J57"/>
    <mergeCell ref="L57:N57"/>
    <mergeCell ref="B58:F58"/>
    <mergeCell ref="H58:J58"/>
    <mergeCell ref="L58:N58"/>
    <mergeCell ref="B55:F55"/>
    <mergeCell ref="H55:J55"/>
    <mergeCell ref="L55:N55"/>
    <mergeCell ref="B56:F56"/>
    <mergeCell ref="H56:J56"/>
    <mergeCell ref="L56:N5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Presentación</vt:lpstr>
      <vt:lpstr>Marco Legal</vt:lpstr>
      <vt:lpstr>Consultas SET</vt:lpstr>
      <vt:lpstr>Anexo Instructivo</vt:lpstr>
      <vt:lpstr>Formulario</vt:lpstr>
      <vt:lpstr>Anexo</vt:lpstr>
      <vt:lpstr>Formulario (1)</vt:lpstr>
      <vt:lpstr>Formulario (2)</vt:lpstr>
      <vt:lpstr>Formulario (3)</vt:lpstr>
      <vt:lpstr>Formulario (4)</vt:lpstr>
      <vt:lpstr>Formulario (5)</vt:lpstr>
      <vt:lpstr>Formulario (6)</vt:lpstr>
      <vt:lpstr>Pérdida Arrastrable</vt:lpstr>
      <vt:lpstr>Remanentes</vt:lpstr>
      <vt:lpstr>Clasificación</vt:lpstr>
      <vt:lpstr>Lista desplegable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CELESTE</cp:lastModifiedBy>
  <cp:lastPrinted>2020-06-05T22:19:50Z</cp:lastPrinted>
  <dcterms:created xsi:type="dcterms:W3CDTF">2020-05-22T13:51:04Z</dcterms:created>
  <dcterms:modified xsi:type="dcterms:W3CDTF">2021-03-11T18:35:24Z</dcterms:modified>
</cp:coreProperties>
</file>